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Tabel renstra 2.3" sheetId="3" r:id="rId1"/>
    <sheet name="renstra tabel 4.1" sheetId="4" r:id="rId2"/>
    <sheet name="tabel renstra 4.2" sheetId="2" r:id="rId3"/>
    <sheet name="TABEL RENSTRA 6.1-BARU dipake" sheetId="5" r:id="rId4"/>
    <sheet name="indikator prog kegiatan n sub" sheetId="6" r:id="rId5"/>
    <sheet name="CASCADING" sheetId="1" r:id="rId6"/>
  </sheets>
  <definedNames>
    <definedName name="_xlnm.Print_Titles" localSheetId="4">'indikator prog kegiatan n sub'!$3:$3</definedName>
    <definedName name="_xlnm.Print_Titles" localSheetId="0">'Tabel renstra 2.3'!$A$6:$IV$8</definedName>
    <definedName name="_xlnm.Print_Titles" localSheetId="2">'tabel renstra 4.2'!$A$6:$IV$8</definedName>
    <definedName name="_xlnm.Print_Titles" localSheetId="3">'TABEL RENSTRA 6.1-BARU dipake'!$10:$10</definedName>
  </definedNames>
  <calcPr calcId="124519"/>
</workbook>
</file>

<file path=xl/calcChain.xml><?xml version="1.0" encoding="utf-8"?>
<calcChain xmlns="http://schemas.openxmlformats.org/spreadsheetml/2006/main">
  <c r="Y433" i="5"/>
  <c r="Y432"/>
  <c r="Y431"/>
  <c r="S429"/>
  <c r="S421" s="1"/>
  <c r="Q429"/>
  <c r="O429"/>
  <c r="Y428"/>
  <c r="Y427"/>
  <c r="Y426"/>
  <c r="Q424"/>
  <c r="Y423"/>
  <c r="AA422"/>
  <c r="S422"/>
  <c r="Q422"/>
  <c r="O422"/>
  <c r="Y421"/>
  <c r="Q421"/>
  <c r="O421"/>
  <c r="S414"/>
  <c r="Q414"/>
  <c r="O414"/>
  <c r="S413"/>
  <c r="Q413"/>
  <c r="O413"/>
  <c r="S411"/>
  <c r="Q411"/>
  <c r="Q410" s="1"/>
  <c r="O411"/>
  <c r="S410"/>
  <c r="O410"/>
  <c r="Y405"/>
  <c r="S401"/>
  <c r="Q401"/>
  <c r="O401"/>
  <c r="O393" s="1"/>
  <c r="S398"/>
  <c r="Q398"/>
  <c r="O398"/>
  <c r="AD396"/>
  <c r="AD394"/>
  <c r="Y394"/>
  <c r="S394"/>
  <c r="Q394"/>
  <c r="O394"/>
  <c r="AA394" s="1"/>
  <c r="AA396" s="1"/>
  <c r="Y393"/>
  <c r="S393"/>
  <c r="Q393"/>
  <c r="S384"/>
  <c r="Q384"/>
  <c r="O384"/>
  <c r="Y381"/>
  <c r="S379"/>
  <c r="Q379"/>
  <c r="O379"/>
  <c r="Z376"/>
  <c r="Y376"/>
  <c r="S370"/>
  <c r="S368" s="1"/>
  <c r="Q370"/>
  <c r="O370"/>
  <c r="M370"/>
  <c r="K370"/>
  <c r="U368"/>
  <c r="Q368"/>
  <c r="O368"/>
  <c r="M368"/>
  <c r="K368"/>
  <c r="S127"/>
  <c r="Q127"/>
  <c r="O127"/>
  <c r="M127"/>
  <c r="K127"/>
  <c r="S106"/>
  <c r="Q106"/>
  <c r="O106"/>
  <c r="M106"/>
  <c r="K106"/>
  <c r="S93"/>
  <c r="Q93"/>
  <c r="O93"/>
  <c r="M93"/>
  <c r="K93"/>
  <c r="S83"/>
  <c r="Q83"/>
  <c r="O83"/>
  <c r="M83"/>
  <c r="K83"/>
  <c r="S73"/>
  <c r="Q73"/>
  <c r="O73"/>
  <c r="M73"/>
  <c r="K73"/>
  <c r="U72"/>
  <c r="U71"/>
  <c r="U70"/>
  <c r="U69"/>
  <c r="U68"/>
  <c r="U67"/>
  <c r="U66"/>
  <c r="U65"/>
  <c r="U64"/>
  <c r="S63"/>
  <c r="Q63"/>
  <c r="O63"/>
  <c r="M63"/>
  <c r="U63" s="1"/>
  <c r="U13" s="1"/>
  <c r="K63"/>
  <c r="S52"/>
  <c r="Q52"/>
  <c r="O52"/>
  <c r="M52"/>
  <c r="M34"/>
  <c r="K34"/>
  <c r="S24"/>
  <c r="R24"/>
  <c r="Q24"/>
  <c r="P24"/>
  <c r="O24"/>
  <c r="N24"/>
  <c r="M24"/>
  <c r="K24"/>
  <c r="S14"/>
  <c r="S13" s="1"/>
  <c r="Q14"/>
  <c r="Q13" s="1"/>
  <c r="O14"/>
  <c r="M14"/>
  <c r="K14"/>
  <c r="K13" s="1"/>
  <c r="O13"/>
  <c r="M13"/>
  <c r="O14" i="4" l="1"/>
  <c r="O13"/>
  <c r="O12"/>
  <c r="O9"/>
  <c r="I62" i="2" l="1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</calcChain>
</file>

<file path=xl/sharedStrings.xml><?xml version="1.0" encoding="utf-8"?>
<sst xmlns="http://schemas.openxmlformats.org/spreadsheetml/2006/main" count="1814" uniqueCount="759">
  <si>
    <t>kegiatan</t>
  </si>
  <si>
    <t>Jumlah Kegiatan HUT RI dan HUT Kota yang dilaksanakan</t>
  </si>
  <si>
    <t>Terlaksananya kegiatan HUT RI dan HUT Kota</t>
  </si>
  <si>
    <t>Jumlah Forum Koordinasi dan Diskusi Pimpinan tentang Masalah Kedinasan Kamtibmas di Kecamatan yang dijalankan</t>
  </si>
  <si>
    <t>Terlaksananya koordinasi dengan Forkopimca</t>
  </si>
  <si>
    <t>Pelaksanaan Tugas Forum Koordinasi Pimpinan di Kecamatan</t>
  </si>
  <si>
    <t>Jumlah Kegiatan MTQ yang difasilitasi</t>
  </si>
  <si>
    <t>Terlaksananya kegiatan MTQ tingkat Kecamatan</t>
  </si>
  <si>
    <t>Jumlah Kegiatan Ramadhan</t>
  </si>
  <si>
    <t>Terlaksananya kegiatan ramadhan dan terjalinnya tali silaturrahim dengan masyarakat</t>
  </si>
  <si>
    <t>Pembinaan kerukunan antarsuku dan intrasuku, umat beragama, Ras, dan golongan lainnya guna mewujudkan stabilitas keamanan lokal, regional, dan nasional</t>
  </si>
  <si>
    <t>Jumlah Jenis Penugasan</t>
  </si>
  <si>
    <t>Terlaksananya kegiatan-kegiatan (Ramadhan, MTQ, Forkopimca dan HUT RI dan HUT Kota)</t>
  </si>
  <si>
    <t>Penyelenggaraan Urusan Pemerintahan Umum sesuai Penugasan Kepala Daerah</t>
  </si>
  <si>
    <t>%</t>
  </si>
  <si>
    <t>Jumlah Kegiatan yang dilaksanakan / Kegiatan yang direncanakan</t>
  </si>
  <si>
    <t>Persentase Fasilitasi dan Koordinasi Penyelenggaraan Pemerintahan Umum</t>
  </si>
  <si>
    <t>TH-5</t>
  </si>
  <si>
    <t>TH-4</t>
  </si>
  <si>
    <t>TH-3</t>
  </si>
  <si>
    <t>TH-2</t>
  </si>
  <si>
    <t>TH-1</t>
  </si>
  <si>
    <t>SATUAN</t>
  </si>
  <si>
    <t>INDIKATOR KEGIATAN</t>
  </si>
  <si>
    <t>SASARAN KEGIATAN</t>
  </si>
  <si>
    <t>SUB KEGIATAN</t>
  </si>
  <si>
    <t>KEGIATAN</t>
  </si>
  <si>
    <t>FORMULA INDIKATOR</t>
  </si>
  <si>
    <t>INDIKATOR PROGRAM</t>
  </si>
  <si>
    <t>Sasaran"Meningkatnya Layanan Publik yang Transparan dan Akuntabel"</t>
  </si>
  <si>
    <t>Penyelenggaraan Urusan Pemerintahan Umum</t>
  </si>
  <si>
    <t>Nama Kegiatan (Eselon IV)</t>
  </si>
  <si>
    <t>PROGRAM</t>
  </si>
  <si>
    <t>Jumlah rapat-rapat, Jumlah monev yang dilaksanakan FKPM</t>
  </si>
  <si>
    <t>Terlaksananya kegiatan FKPM dan monev</t>
  </si>
  <si>
    <t>Sinergitas dengan Kepolisian Negara Republik Indonesia, Tentara Nasional Indonesia dan Instansi Vertikal di Wilayah Kecamatan</t>
  </si>
  <si>
    <t>Koordinasi Upaya Penyelenggaraan Ketentraman dan Ketertiban Umum</t>
  </si>
  <si>
    <t>Jumlah Rapat atau monev yg dilakukan / 12 bulan</t>
  </si>
  <si>
    <t>Persentase Tingkat Koordinasi Trantib</t>
  </si>
  <si>
    <t>Koordinasi Ketentraman dan Ketertiban Umum</t>
  </si>
  <si>
    <t>pemenang</t>
  </si>
  <si>
    <t>Jumlah pemenang lomba HKG PKK KB Kes</t>
  </si>
  <si>
    <t>Terlaksananya kegiatan KKG PKK KB Kes</t>
  </si>
  <si>
    <t>kelompok</t>
  </si>
  <si>
    <t>Jumlah tingkatan sekolah yang dibina dan pemenang LSS</t>
  </si>
  <si>
    <t>Terlaksananya sekolah sehat</t>
  </si>
  <si>
    <t>3 &amp; 3</t>
  </si>
  <si>
    <t>kelompok/orang</t>
  </si>
  <si>
    <t>Jumlah Pemenang KUBE FM dan Pendamping KUBE FM Berprestasi tingkat Kecamatan</t>
  </si>
  <si>
    <t>Terlaksananya kegiatan KUBE dan Monev KUBE</t>
  </si>
  <si>
    <t>Jumlah PKK yang diberdayakan</t>
  </si>
  <si>
    <t>Terlaksananya kegiatan PKK dan monev</t>
  </si>
  <si>
    <t>Jumlah Kegiatan Lembaga Karang Taruna yang dilaksanakan</t>
  </si>
  <si>
    <t>Terlaksananya kegiatan kepemudaan dan monev</t>
  </si>
  <si>
    <t>orang</t>
  </si>
  <si>
    <t>Jumlah Honor Kader Dasawisma yang dibayarkan</t>
  </si>
  <si>
    <t>Terlaksanananya kegiatan dasawisma se kecamatan padang panjang timur</t>
  </si>
  <si>
    <t>Jumlah Honor Kader Posyandu yang dibayarkan</t>
  </si>
  <si>
    <t>Terlaksanananya posyandu se kecamatan padang panjang timur</t>
  </si>
  <si>
    <t>Jumlah Forum Komunikasi Kecamatan/Kelurahan Sehat yang dilaksanakan</t>
  </si>
  <si>
    <t>Terlaksananya monitoring dan evaluasi forum kecamatan sehat dan forum kelurahan sehat</t>
  </si>
  <si>
    <t>Pelaksanaan Urusan Pemerintahan yang terkait dengan kewenangan lain yang dilimpahkan</t>
  </si>
  <si>
    <t>Jumlah Pelimpahan Urusan Pemerintahan yang dilaksanakan</t>
  </si>
  <si>
    <t>Terlaksananya urusan pemerintahan yang dilimpahkan</t>
  </si>
  <si>
    <t>Pelaksanaan Urusan Pemerintahan yang dilimpahkan kepada Camat</t>
  </si>
  <si>
    <t>triwulan</t>
  </si>
  <si>
    <t>Jumlah Monev yang dilaksanakan</t>
  </si>
  <si>
    <t>2 aplikasi :</t>
  </si>
  <si>
    <t>2 &amp;10</t>
  </si>
  <si>
    <t>aplikasi &amp; layanan</t>
  </si>
  <si>
    <t>Jumlah aplikasi dan layanan yang digunakan</t>
  </si>
  <si>
    <t>jenis koord : dgn kelurahan, opd, forkopimca</t>
  </si>
  <si>
    <t>jenis</t>
  </si>
  <si>
    <t>Jumlah jenis koordinasi</t>
  </si>
  <si>
    <t>Terpenuhinya seluruh  layanan pada kecamatan dan kelurahan</t>
  </si>
  <si>
    <t>Peningkatan Efektifitas kegiatan Pemerintahan di tingkat Kecamatan</t>
  </si>
  <si>
    <t>Koordinasi Penyelenggaraan Kegiatan Pemerintahan di Tingkat Kecamatan</t>
  </si>
  <si>
    <t>unit</t>
  </si>
  <si>
    <t>Jumlah sarana persampahan yang disediakan</t>
  </si>
  <si>
    <t>Terpenuhinya sarana dan prasarana persampahan</t>
  </si>
  <si>
    <t>Jumlah honor petugas kebersihan lapangan yang dibayarkan</t>
  </si>
  <si>
    <t>Terlaksananya pembayaran honor petugas kebersihan lapangan</t>
  </si>
  <si>
    <t>lokasi</t>
  </si>
  <si>
    <t>Jumlah kelurahan pelayanan persampahan yang dilakukan</t>
  </si>
  <si>
    <t>Terlaksanannya Layanan Persampahan di seluruh Kelurahan</t>
  </si>
  <si>
    <t xml:space="preserve">Koordinasi/sinergi dengan perangkat daerah dan/atau instansi vertikal yang terkait dalam pemeliharaan sarana dan prasarana pelayanan umum </t>
  </si>
  <si>
    <t>Koordinasi Pemeliharaan Prasarana dan Sarana Pelayanan Umum</t>
  </si>
  <si>
    <t xml:space="preserve">Permintaan Layanan yg diminta / Jumlah Layanan yang tersedia </t>
  </si>
  <si>
    <t>Persentase Tingkat Layanan</t>
  </si>
  <si>
    <t>Hasil Survey</t>
  </si>
  <si>
    <t>Index Kepuasan Masyarakat</t>
  </si>
  <si>
    <t>INDIKATOR SASARAN</t>
  </si>
  <si>
    <t>Penyelenggaraan Pemerintahan dan Pelayanan Publik</t>
  </si>
  <si>
    <t>"Meningkatnya Layanan Publik yang Transparan dan Akuntabel"</t>
  </si>
  <si>
    <t>SASARAN OPD 2 (Eselon III)</t>
  </si>
  <si>
    <t>RT</t>
  </si>
  <si>
    <t>Jumlah RT yang difasilitasi</t>
  </si>
  <si>
    <t>Terfasilitasinya RT-RT</t>
  </si>
  <si>
    <t>Penyelenggaraan Lembaga Kemasyarakatan</t>
  </si>
  <si>
    <t>Pemberdayaan lembaga kemasyarakatan tingkat kecamatan</t>
  </si>
  <si>
    <t>Jumlah Monitoring Evaluasi dan Penilaian BBGRM yang dilaksanakan</t>
  </si>
  <si>
    <t>Terlaksananya monitoring dan penilaian BBGRM tingkat kecamatan</t>
  </si>
  <si>
    <t>Jumlah Pemenang Lomba Kelurahan Berprestasi</t>
  </si>
  <si>
    <t>Terlaksananya penilaian kelurahan berprestasi tingkat kecamatan</t>
  </si>
  <si>
    <t>Jumlah lokasi pemberdayaan masyarakat yang dilaksanakan</t>
  </si>
  <si>
    <t>Terlaksananya pelatihan-pelatihan dan pembangunan sarana prasarana di kelurahan</t>
  </si>
  <si>
    <t>Jumlah Posyantek yang difasilitasi</t>
  </si>
  <si>
    <t>Terlaksananya pemetaan TTG (Teknologi Tepat Guna)</t>
  </si>
  <si>
    <t>lembaga</t>
  </si>
  <si>
    <t>Jumlah lembaga LPM yang diberdayakan</t>
  </si>
  <si>
    <t>Terberdayakannya lembaga pemberdayaan masyarakat pada kecamatan dan kelurahan</t>
  </si>
  <si>
    <t>Pemberdayaan Masyarakat di Kelurahan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</si>
  <si>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</si>
  <si>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>Jumlah kegiatan musrenbang yang dilaksanakan</t>
  </si>
  <si>
    <t>Terlaksananya kegiatan Musrenbang Kecamatan dan Musrenbang Kelurahan</t>
  </si>
  <si>
    <t>Peningkatan partisipasi masyarakat dalam forum musyawarah perencanaan pembangunan di kelurahan</t>
  </si>
  <si>
    <t>Jumlah jenis pemberdayaan kelurahan yang dilaksanakan</t>
  </si>
  <si>
    <t>Terlaksananya kegiatan Pemberdayaan Masyarakat di Kelurahan</t>
  </si>
  <si>
    <t>Kegiatan Pemberdayaan Kelurahan</t>
  </si>
  <si>
    <t>Jumlah Masyarakat yang terlibat / Total Masyarakat Kecamatan dan Kelurahan</t>
  </si>
  <si>
    <t>Persentase Partisipasi dan Pemberdayaan Masyarakat  Kecamatan/Kelurahan</t>
  </si>
  <si>
    <t>Lembaga Masyarakat Aktif / Total Jumlah Lembaga Masyarakat yang ada di Kecamatan</t>
  </si>
  <si>
    <t>Persentase Lembaga Masyarakat Aktif</t>
  </si>
  <si>
    <t>Tingkat Partisipasi Masyarakat</t>
  </si>
  <si>
    <t>INDIKATOR TUJUAN</t>
  </si>
  <si>
    <t>Sasaran  : Meningkatnya Peran Serta Kelompok/Lembaga Masyarakat Dalam Pembangunan</t>
  </si>
  <si>
    <t xml:space="preserve">"Pemberdayaan Masyarakat Desa dan Kelurahan" </t>
  </si>
  <si>
    <t>"Meningkatnya Peran Serta Kelompok/Lembaga Masyarakat Dalam Pembangunan"</t>
  </si>
  <si>
    <t>"Meningkatnya Partisipasi Masyarakat Dalam Pembangunan Kecamatan/Kelurahan"</t>
  </si>
  <si>
    <t>SASARAN OPD 1 (Eselon III)</t>
  </si>
  <si>
    <t>TUJUAN OPD</t>
  </si>
  <si>
    <t>: Meningkatnya Partisipasi Masyarakat Dalam Pembangunan Kecamatan/Kelurahan</t>
  </si>
  <si>
    <t xml:space="preserve">Tujuan </t>
  </si>
  <si>
    <t>:  Meningkatkan Tata Kelola Pemerintahan yang Responsif, Inovatif dan Patisipatif</t>
  </si>
  <si>
    <t>MISI RPJMD</t>
  </si>
  <si>
    <t>:  UNTUK KEJAYAAN PADANG PANJANG YANG BERMARWAH DAN BERMARTABAT</t>
  </si>
  <si>
    <t>VISI</t>
  </si>
  <si>
    <t>TABEL 4.2</t>
  </si>
  <si>
    <t>INDIKATOR KINERJA OPD YANG MENGACU PADA TUJUAN DAN SASARAN RPJMD</t>
  </si>
  <si>
    <t>No.</t>
  </si>
  <si>
    <t xml:space="preserve">Indikator </t>
  </si>
  <si>
    <t>Kondisi Kinerja pada Awal Periode RPJMD</t>
  </si>
  <si>
    <t>Target Capaian Setiap Tahun</t>
  </si>
  <si>
    <t>Kondisi Kinerja pada Akhir Periode RPJMD</t>
  </si>
  <si>
    <t>Tahun 1</t>
  </si>
  <si>
    <t>Tahun 2</t>
  </si>
  <si>
    <t>Tahun 3</t>
  </si>
  <si>
    <t>Tahun 4</t>
  </si>
  <si>
    <t>Tahun 5</t>
  </si>
  <si>
    <t>I</t>
  </si>
  <si>
    <t>Tersedianya standar pelayanan minimal yang jelas</t>
  </si>
  <si>
    <t>12 bulan</t>
  </si>
  <si>
    <t>Jumlah kegiatan surat menyurat yang dilaksanakan</t>
  </si>
  <si>
    <t>1 th</t>
  </si>
  <si>
    <t>Jumlah tagihan rekening listrik, telepon dan air yang dibayarkan</t>
  </si>
  <si>
    <t>Jumlah kendaraan dinas yang terpelihara</t>
  </si>
  <si>
    <t>Jumlah petugas kebersihan dan peralatan kebersihan yang tersedia</t>
  </si>
  <si>
    <t>Jumlah alat tulis kantor yang tersedia</t>
  </si>
  <si>
    <t xml:space="preserve">Jumlah barang cetakan dan spanduk yang dibutuhkan </t>
  </si>
  <si>
    <t>Jumlah alat listrik yang dibutuhkan  untuk kecamatan dan Kelurahan</t>
  </si>
  <si>
    <t>Jumlah makan dan minuman untuk rapat yang tersedia</t>
  </si>
  <si>
    <t>Jumlah rapat-rapat koordinasi dan konsultasi dalam dan luar daerah yang diikuti</t>
  </si>
  <si>
    <t>Jumlah jasa tenaga administrasi/teknis perkantoran yang dibayarkan</t>
  </si>
  <si>
    <t>2 orang</t>
  </si>
  <si>
    <t>II</t>
  </si>
  <si>
    <t>Meningkatnya jumlah sarana prasarana yang memadai</t>
  </si>
  <si>
    <t>Kelurahan dan Kecamatan</t>
  </si>
  <si>
    <t>Jumlah perlengkapan kantor yang diadakan</t>
  </si>
  <si>
    <t>Kecamatan dan Kelurahan</t>
  </si>
  <si>
    <t>Jumlah gedung kantor yang dipelihara</t>
  </si>
  <si>
    <t>Jumlah peralatan kantor yang dipelihara</t>
  </si>
  <si>
    <t>Jumlah sertifikat tanah yang diterbitkan</t>
  </si>
  <si>
    <t>Jumlah gedung kantor yang direhabilitasi</t>
  </si>
  <si>
    <t>NA</t>
  </si>
  <si>
    <t>Pengadaan Gedung/Bangunan Kantor</t>
  </si>
  <si>
    <t>III</t>
  </si>
  <si>
    <t xml:space="preserve">Meningkatnya disiplin dan profesionalisme pegawai </t>
  </si>
  <si>
    <t>1 Tahun</t>
  </si>
  <si>
    <t xml:space="preserve">Jumlah aparatur yang dapat mengikuti bimbingan teknis </t>
  </si>
  <si>
    <t>10 bimtek</t>
  </si>
  <si>
    <t>Jumlah ASN yang mengikuti Peningkatan Kapasitas</t>
  </si>
  <si>
    <t>100 ASN</t>
  </si>
  <si>
    <t>IV</t>
  </si>
  <si>
    <t xml:space="preserve">Meningkatnya disiplin aparatur </t>
  </si>
  <si>
    <t>1 Kegiatan</t>
  </si>
  <si>
    <t>Jumlah pakaian dinas  dan sepatu ASN yang diadakan</t>
  </si>
  <si>
    <t>90 ASN</t>
  </si>
  <si>
    <t>V</t>
  </si>
  <si>
    <t>Meningkatnya capaian kinerja di kecamatan</t>
  </si>
  <si>
    <t>Jumlah Laporan Kinerja yang disusun dan direncanakan</t>
  </si>
  <si>
    <t>12 laporan</t>
  </si>
  <si>
    <t>Jumlah Laporan Kinerja Keuangan yang disusun</t>
  </si>
  <si>
    <t>3 laporan</t>
  </si>
  <si>
    <t>VI</t>
  </si>
  <si>
    <t>Nilai Layanan kepuasan masyarakat terhadap layanan kecamatan/kelurahan</t>
  </si>
  <si>
    <t xml:space="preserve">Jumlah kegiatan FKPM yang dilaksanakan </t>
  </si>
  <si>
    <t>3 pemenang</t>
  </si>
  <si>
    <t>Jumlah kegiatan HUTRI dan HUT KOTA yang dilaksanakan</t>
  </si>
  <si>
    <t>1 Forum</t>
  </si>
  <si>
    <t>Jumlah Forum Komunikasi dan Koordinasi Kedinasan Camat tentang Masalah Kamtibmas di Kecamatan yang dilaksanakan</t>
  </si>
  <si>
    <t>1 aplikasi</t>
  </si>
  <si>
    <t>jumlah lokasi pelayanan persampahan</t>
  </si>
  <si>
    <t>2 x keg</t>
  </si>
  <si>
    <t>1 kegiatan</t>
  </si>
  <si>
    <t>VII</t>
  </si>
  <si>
    <t>Persentase partisipasi masyarakat dalam pembangunan Kecamatan/Kelurahan</t>
  </si>
  <si>
    <t>Jumlah pemenang lomba UKS</t>
  </si>
  <si>
    <t>Jumlah forum komunikasi kecamatan sehat yang dilaksanakan</t>
  </si>
  <si>
    <t>1 tahun</t>
  </si>
  <si>
    <t>Jumlah sosialisasi dan  Aplikasi yang dijalankan</t>
  </si>
  <si>
    <t>1 tahun dan 2 kegiatan</t>
  </si>
  <si>
    <t>jumlah jenis fasilitasi ISO</t>
  </si>
  <si>
    <t>Jumlah Pemenang Pendamping KUBE FM  berprestasi Tingkat Kecamatan</t>
  </si>
  <si>
    <t>Jumlah Pemenang lomba Kelurahan Berprestasi tingkat kecamatan</t>
  </si>
  <si>
    <t>Jumlah Kader Posyandu yang dibina dan jumlah pemenang Lomba Posyandu</t>
  </si>
  <si>
    <t>1 tahun dan 3 pemenang</t>
  </si>
  <si>
    <t>Jumlah Kader Dasawisma yang dibina dan jumlah pemenang Lomba Kader Dasawisma</t>
  </si>
  <si>
    <t>Jumlah Pemenang lomba HKG PKK KB Kes</t>
  </si>
  <si>
    <t>Jumlah Lembaga/organisasi masyarakat yang diberdayakan</t>
  </si>
  <si>
    <t>jumlah posyantek yang difasilitasi</t>
  </si>
  <si>
    <t>Kecamatan</t>
  </si>
  <si>
    <t>jumlah karang taruna yang diberdayakan</t>
  </si>
  <si>
    <t>8 Kelurahan</t>
  </si>
  <si>
    <t>Jumlah kegiatan tim ramadhan yang dilaksanakan</t>
  </si>
  <si>
    <t>Jumlah Kegiatan MTQ yang dilaksanakan</t>
  </si>
  <si>
    <t>Jumlah monitoring dan evaluasi BBGRM yang dilaksanakan</t>
  </si>
  <si>
    <t>Jumlah Musrenbang yang dilaksanakan</t>
  </si>
  <si>
    <t>jumlah  sarana dan prasarana masyarakat yang tersedia</t>
  </si>
  <si>
    <t>Kelurahan</t>
  </si>
  <si>
    <t>jumlah lokasi pelaksanaan pemberdayaan masyarakat</t>
  </si>
  <si>
    <t>CAMAT PADANG PANJANG TIMUR</t>
  </si>
  <si>
    <t>KOTA PADANG PANJANG</t>
  </si>
  <si>
    <t>DONI RAHMAN, S.Pd.I</t>
  </si>
  <si>
    <t>NIP. 19780720 200604 1 012</t>
  </si>
  <si>
    <t>Tabel 2.3</t>
  </si>
  <si>
    <t>ok</t>
  </si>
  <si>
    <t>Pencapaian Kinerja Pelayanan OPD Kecamatan Padang Panjang Timur</t>
  </si>
  <si>
    <t>No</t>
  </si>
  <si>
    <t>Indikator</t>
  </si>
  <si>
    <t>Target SPM</t>
  </si>
  <si>
    <t>Target IKK</t>
  </si>
  <si>
    <t>Target Indikator lainnya</t>
  </si>
  <si>
    <t>Target renstra SKPD Tahun ke-I</t>
  </si>
  <si>
    <t>Realisasi Capaian Tahun ke-</t>
  </si>
  <si>
    <t>Rasio Capaian pada Tahun ke-</t>
  </si>
  <si>
    <t>Tahun 2019</t>
  </si>
  <si>
    <t>Tahun 2020</t>
  </si>
  <si>
    <t>Tahun 2021</t>
  </si>
  <si>
    <t>Tahun 2022</t>
  </si>
  <si>
    <t>Tahun 2023</t>
  </si>
  <si>
    <t>Program Pelayanan Administrasi Perkantoran</t>
  </si>
  <si>
    <t>Penyediaan jasa surat menyurat</t>
  </si>
  <si>
    <t>Penyediaan jasa komunikasi, sumber daya air dan listrik</t>
  </si>
  <si>
    <t>Penyediaan jasa pemeliharaan dan perizinan kendaraan dinas / operasional</t>
  </si>
  <si>
    <t>Penyediaan peralatan dan perlengkapan kantor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</si>
  <si>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</si>
  <si>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</si>
  <si>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</si>
  <si>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</si>
  <si>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jasa instalasi listrik / penerangan bangunan kantor</t>
  </si>
  <si>
    <t>Penyediaan makanan dan minuman</t>
  </si>
  <si>
    <t>Rapat-rapat koordinasi dan konsultasi ke luar daerah</t>
  </si>
  <si>
    <t>Penyediaan jasa administrasi / teknis perkantoran</t>
  </si>
  <si>
    <t>Program Peningkatan Sarana dan Prasarana Aparatur</t>
  </si>
  <si>
    <t>Pengadaan Kendaraan Dinas / Operasional</t>
  </si>
  <si>
    <t>Pengadaan perlengkapan gedung kantor</t>
  </si>
  <si>
    <t>Pemeliharaan rutin / berkala gedung kantor</t>
  </si>
  <si>
    <t>Pemeliharaan Rutin/Berkala Rumah Dinas</t>
  </si>
  <si>
    <t>Pemeliharaan rutin / berkala peralatan kantor</t>
  </si>
  <si>
    <t>Rehabilitasi sedang / berat gedung kantor</t>
  </si>
  <si>
    <t>Program Peningkatan Disiplin Aparatur</t>
  </si>
  <si>
    <t xml:space="preserve">Pengadaan Pakaian Dinas Beserta Perlengkapannya termasuk sepatu kulit </t>
  </si>
  <si>
    <t>Program Peningkatan Kapasitas Sumber Daya Aparatur</t>
  </si>
  <si>
    <t>Bimbingan teknis implementasi peraturan perundang-undangan</t>
  </si>
  <si>
    <t>Pelatihan Pengelolaan Keuangan Kecamatan/Kelurahan</t>
  </si>
  <si>
    <t>Peningkatan Kapasitas ASN Kecamatan dan Kelurahan</t>
  </si>
  <si>
    <t>Program Peningkatan Sistem Pelaoran, Capaian Kinerja dan Keuangan</t>
  </si>
  <si>
    <t>Penyusunan dan Perencanaan Laporan Kinerja Perangkat Daerah</t>
  </si>
  <si>
    <t>Penyususnan Laporan Kinerja dan keuangan Perangkat Daerah</t>
  </si>
  <si>
    <t>Program Penyelenggaraan Pemerintah Kecamatan/Kelurahan</t>
  </si>
  <si>
    <t>Peningkatan Kerja sama dengan Aparat Keamanan dalam Teknik Pencegahan Kejahatan</t>
  </si>
  <si>
    <t>Peringatah HUT RI dan HUT Kota</t>
  </si>
  <si>
    <t>Forum Koordinasi dan diskusi pimpinan tentang masalah kedinasan Camat</t>
  </si>
  <si>
    <t>Operasional Persampahan, Pengawasan dan Pemeliharaan Fasilitas Umum</t>
  </si>
  <si>
    <t>Masyarakat Pedesaan Melalui Kegiatan RT</t>
  </si>
  <si>
    <t>Program Peningkatan Partisipasi Masyarakat Kecamatan/Kelurahan</t>
  </si>
  <si>
    <t>Pembinaan Usaha Kesehatan Masayarakat (UKS)</t>
  </si>
  <si>
    <t>forum komunikasi kecamatan sehat</t>
  </si>
  <si>
    <t>forum komunikasi kelurahan sehat</t>
  </si>
  <si>
    <t>Operrasional Sistim Informasi Pelayanan Publik</t>
  </si>
  <si>
    <t>Pelaksanaan Kegiatan ISO 9001</t>
  </si>
  <si>
    <t>Lomba Pendampingan KUBE FM</t>
  </si>
  <si>
    <t>Pemberdayaan  masyarakat melalui Penilaian Kelurahan Berprestasi</t>
  </si>
  <si>
    <t>Pembinaan dan Penyelenggaraan Kegiatan Posyandu</t>
  </si>
  <si>
    <t>Pembinaan dan Penyelenggaraan Kegiatan Dasawisma</t>
  </si>
  <si>
    <t>Lomba Hari Kesatuan Gerak PKK KB Kes</t>
  </si>
  <si>
    <t>Pembangunan Organisasi Masyarakat Kelurahan Melalui Kegiatan Lembaga Pemberdayaan Masyarakat</t>
  </si>
  <si>
    <t>Pemberdayaan Posyantek Kecamatan</t>
  </si>
  <si>
    <t>Pemberdayaan Karang Taruna</t>
  </si>
  <si>
    <t>Pemberdayaan Kesejahteraan Keluarga (PKK)</t>
  </si>
  <si>
    <t>Penunjang Kegiatan Tim Ramadhan</t>
  </si>
  <si>
    <t xml:space="preserve">Fasilitasi Penyelengaraan MTQ </t>
  </si>
  <si>
    <t>Kegiatan penyelenggaraan musrenbang kecamatan</t>
  </si>
  <si>
    <t>Fasilitas penyaluran raskin bagi keluarga miskin</t>
  </si>
  <si>
    <t>Pemberdayaan Masyarakat Kelurahan</t>
  </si>
  <si>
    <t>Pembangunan Sarana dan Prasarana Masyrakat Kelurahan</t>
  </si>
  <si>
    <t>Percepatan Pembangunan Masyarakat Kelurahan</t>
  </si>
  <si>
    <t>DONI RAHMAN,S.Pd.I</t>
  </si>
  <si>
    <t>NIP. 19850609 200412 1 002</t>
  </si>
  <si>
    <t>TABEL 4.1</t>
  </si>
  <si>
    <t>Kerangka Logis Renstra Kecamatan Hasil Pembahasan</t>
  </si>
  <si>
    <t>Tujuan</t>
  </si>
  <si>
    <t>Sasaran</t>
  </si>
  <si>
    <t xml:space="preserve">Program </t>
  </si>
  <si>
    <t>target kinerja tahun ke</t>
  </si>
  <si>
    <t>Definisi operasional</t>
  </si>
  <si>
    <t>Meningkatnya partispasi masyarakat dalam pembangunan kecamatan/kelurahan</t>
  </si>
  <si>
    <t xml:space="preserve">Tingkat partisipasi masyarakat </t>
  </si>
  <si>
    <t>na</t>
  </si>
  <si>
    <t>(total anggaran partisipasi/total anggaran kelurahan non rutin)</t>
  </si>
  <si>
    <t>anggar partisipasi</t>
  </si>
  <si>
    <t>Meningkatnya peran serta kelompok/lembaga masyarakat dalam pembangunan</t>
  </si>
  <si>
    <t xml:space="preserve">Persentase lembaga masyarakat aktif </t>
  </si>
  <si>
    <t>(lembaga masyarakat aktif/total jumlah lembaga masyarakat yang ada di kecamatan). --&gt; LPM, karang taruna, kelurahan sehat, PKK, RT, FKPM, Posyantek, Forum Literasi (Rata-rata capaian lembaga masy. Aktif di tingkat kelurahan)</t>
  </si>
  <si>
    <t>anggar kel non rutin</t>
  </si>
  <si>
    <t>Program Pemberdayaan Masyarakat Desa Dan Kelurahan</t>
  </si>
  <si>
    <t>Presentase partisipasi dan pemberdayaan masyarakat Kecamtan/kelurahan</t>
  </si>
  <si>
    <t xml:space="preserve"> (jlh masy yang terlibat/total masyarakat kecamatan/keluarahn)</t>
  </si>
  <si>
    <t>Meningkatnya layanan publik yang transparan dan akuntable</t>
  </si>
  <si>
    <t>Indeks kepuasan masyarakat (kuisioner aplikasi)</t>
  </si>
  <si>
    <t>Program Penyelenggaraan Pemerintahan Dan Pelayanan Publik</t>
  </si>
  <si>
    <t>Persentase tingkat layanan</t>
  </si>
  <si>
    <t>(Permintaan layanan yg diminta/jlh layanan tersedia 10 ( Pelayanan Advice Planning, surat pindah, surat ahli waris, legalisasi SKCK , Daftar susunan keluarga,pelayanan IMB, registrasi IMB, Dispensasi nikah, legalisasi surat umum, pengaduan subsidi listrik untuk rumah tangga KK miskin )</t>
  </si>
  <si>
    <t>Program Koordinasi Ketentraman Dan Ketertiban Umum</t>
  </si>
  <si>
    <t xml:space="preserve">Persentase tingkat koordinasi Trantibum </t>
  </si>
  <si>
    <t>(jlh rapat/monev dilakukan / 12bulan )</t>
  </si>
  <si>
    <t>Program Penyelenggaraan Urusan Pemerintahan Umum</t>
  </si>
  <si>
    <t xml:space="preserve">Persentase Fasilitasi dan koordinasi Penyelenggaraan Pemerintahan umum. </t>
  </si>
  <si>
    <t>(jlh kegiatan yg dilaksanakan/kegiatan yg direncanakan)</t>
  </si>
  <si>
    <t>Tabel 6.1</t>
  </si>
  <si>
    <t>RENCANA PROGRAM, KEGIATAN, INDIKATOR KINERJA, KELOMPOK SASARAN DAN PENDANAAN INDIKATIF OPD</t>
  </si>
  <si>
    <t>KECAMATAN PADANG PANJNAG TIMUR</t>
  </si>
  <si>
    <t>TUJUAN</t>
  </si>
  <si>
    <t>SASARAN</t>
  </si>
  <si>
    <t>INDIKATOR</t>
  </si>
  <si>
    <t>PROGRAM / KEGIATAN / SUB KEGIATAN</t>
  </si>
  <si>
    <t>INDIKATOR KINERJA PROGRAM</t>
  </si>
  <si>
    <t>DATA CAPAIAN PADA</t>
  </si>
  <si>
    <t>TARGET KINERJA PROGRAM DAN KERANGKA PENDANAAN</t>
  </si>
  <si>
    <t>Unit Kerja</t>
  </si>
  <si>
    <t>Lokasi</t>
  </si>
  <si>
    <t>Kondisi Kinerja pada akhir</t>
  </si>
  <si>
    <t>OPD</t>
  </si>
  <si>
    <t>(OUTCOME) DAN KEGIATAN (OUTPUT)</t>
  </si>
  <si>
    <t>TAHUN AWAL PERENCANAAN</t>
  </si>
  <si>
    <t>periode Renstra OPD</t>
  </si>
  <si>
    <t>Penanggung</t>
  </si>
  <si>
    <t>PERMEN 13</t>
  </si>
  <si>
    <t xml:space="preserve">Target </t>
  </si>
  <si>
    <t>Rp</t>
  </si>
  <si>
    <t>Target</t>
  </si>
  <si>
    <t>Jawab</t>
  </si>
  <si>
    <t>9</t>
  </si>
  <si>
    <t>11</t>
  </si>
  <si>
    <t>13</t>
  </si>
  <si>
    <t>Meningkatkan Disiplin Pegawai sekecamatan Padang Panjang Timur</t>
  </si>
  <si>
    <t>Meningkatnya Pelayanan Administrasi Umum Perkantoran</t>
  </si>
  <si>
    <t>Penyediaan Jasa Surat Menyurat</t>
  </si>
  <si>
    <t>Jumlah Surat Terkirim</t>
  </si>
  <si>
    <t>7.731.000</t>
  </si>
  <si>
    <t>Kec PPT</t>
  </si>
  <si>
    <t>Pd.Panjang</t>
  </si>
  <si>
    <t>Kecamatan Padang Panjang Timur</t>
  </si>
  <si>
    <t>Kelurahan Ganting</t>
  </si>
  <si>
    <t>Kelurahan Sigando</t>
  </si>
  <si>
    <t>Kelurahan Ekor Lubuk</t>
  </si>
  <si>
    <t>Kelurahan Ngalau</t>
  </si>
  <si>
    <t>Kelurahan Guguk Malintang</t>
  </si>
  <si>
    <t>Kelurahan Tanah Pak Lambik</t>
  </si>
  <si>
    <t>Kelurahan Koto Panjang</t>
  </si>
  <si>
    <t>Kelurahan Koto Katik</t>
  </si>
  <si>
    <t>Penyediaan jasa Komunikasi,sumber daya air dan listrik</t>
  </si>
  <si>
    <t>Terpenuhinya tagihan rekening air, listrik dan telepon</t>
  </si>
  <si>
    <t>59.351.266</t>
  </si>
  <si>
    <t>27 Rek</t>
  </si>
  <si>
    <t>27 rek</t>
  </si>
  <si>
    <t>Kec.PPT</t>
  </si>
  <si>
    <t>3 rek</t>
  </si>
  <si>
    <t>Penyediaan Jasa Pemeliharaan dan Perizinan Kendaraan Dinas/Operasional</t>
  </si>
  <si>
    <t>Terlaksananya pemeliharaan dan Perizinan Kendaraan Dinas/Operasional</t>
  </si>
  <si>
    <t>221.287.385</t>
  </si>
  <si>
    <t>Kec. PPT</t>
  </si>
  <si>
    <t>Penyediaan Jasa Kebersihan Kantor</t>
  </si>
  <si>
    <t>Penyediaan Peralatan Kebersihan Kantor dan TenagaKebersihan</t>
  </si>
  <si>
    <t>664.287.721</t>
  </si>
  <si>
    <t>Penyediaan Alat Tulis Kantor</t>
  </si>
  <si>
    <t>Tersedianya alat tulis kantor</t>
  </si>
  <si>
    <t>88.821.000</t>
  </si>
  <si>
    <t>Tersedianya barang cetakan dan penggandaan</t>
  </si>
  <si>
    <t>53.817.500</t>
  </si>
  <si>
    <t xml:space="preserve">Kelurahan Sigando </t>
  </si>
  <si>
    <t>Penyediaan Komponen instalasi listrik/peneranganbangunan kantor</t>
  </si>
  <si>
    <t>Tersedianya Komponen Instalasi Listrik</t>
  </si>
  <si>
    <t>27.935.950</t>
  </si>
  <si>
    <t xml:space="preserve"> </t>
  </si>
  <si>
    <t>Penyediaan Makanan dan Minuman</t>
  </si>
  <si>
    <t>Tersedianya Makanan dan Minuman</t>
  </si>
  <si>
    <t>256.169.400</t>
  </si>
  <si>
    <t>Rapat-rapat Koordinasi dan Konsultasi ke Luar Daerah</t>
  </si>
  <si>
    <t>Tersedianya biaya perjalanan dinas</t>
  </si>
  <si>
    <t>334.891.472</t>
  </si>
  <si>
    <t>Peny3ediaan jasa Tenaga Administrasi/Teknis Perkantoran</t>
  </si>
  <si>
    <t>Terlaksananya pembayaran honorarium Pegawai Harian</t>
  </si>
  <si>
    <t>74.824.000</t>
  </si>
  <si>
    <t>318.620.000</t>
  </si>
  <si>
    <t>Meningkatnya jumlah sarana dan prasarana</t>
  </si>
  <si>
    <t>Meningkatnya Sarana dan Prasarana yang memadai</t>
  </si>
  <si>
    <t>Rehab sedang berat gedung kantor</t>
  </si>
  <si>
    <t>Jumlah gedung kantor yang direhab</t>
  </si>
  <si>
    <t>.</t>
  </si>
  <si>
    <t>\</t>
  </si>
  <si>
    <t>Pengadaan Perlengkapan Gedung Kantor</t>
  </si>
  <si>
    <t>Tersedianya Pengadaan Perlengkapan Gedung Kantor</t>
  </si>
  <si>
    <t>190.353.360</t>
  </si>
  <si>
    <t>Pemeliharaan rutin/Berkala rumah dinas</t>
  </si>
  <si>
    <t>Terpeliharanya rumah dinas</t>
  </si>
  <si>
    <t>9.354.000</t>
  </si>
  <si>
    <t>Pemeliharaan rutin/ berkala gedung kantor</t>
  </si>
  <si>
    <t>Terpeliharanya gedung kantor</t>
  </si>
  <si>
    <t>125.507.275</t>
  </si>
  <si>
    <t>Pemeliharaan rutin/berkala peralatan gedung kantor</t>
  </si>
  <si>
    <t>Terpeliharaan peralatan gedung kantor</t>
  </si>
  <si>
    <t>48.627.100</t>
  </si>
  <si>
    <t>Kelurahan Koto Katiik</t>
  </si>
  <si>
    <t xml:space="preserve">Pensertifikatan Tanah </t>
  </si>
  <si>
    <t>Tersertifikatnya tanah pemerintah daerah</t>
  </si>
  <si>
    <t>Pengadaan Alat-alat Kantor</t>
  </si>
  <si>
    <t>Jumlah Penghancur Kertas yang diadakan</t>
  </si>
  <si>
    <t>Pengadaan Mobiler</t>
  </si>
  <si>
    <t>Jumlah Mobiler yang diadakan</t>
  </si>
  <si>
    <t>Pengadaan Kendaraan Dinas</t>
  </si>
  <si>
    <t>Jumlah Kendaraan Dinas yang diadakan</t>
  </si>
  <si>
    <t xml:space="preserve">Meningkatnya Kedisiplinan dan kualitas sdm </t>
  </si>
  <si>
    <t>Program Peningkatan  Disiplin Aparatur</t>
  </si>
  <si>
    <t>Meningkatnya Disiplin Aparatur</t>
  </si>
  <si>
    <t xml:space="preserve">           </t>
  </si>
  <si>
    <t>Pengadaan Pakaian Dinas dan perlengkapannya dan pengadaan sepatu kulit</t>
  </si>
  <si>
    <t>Tersedianya pakaian dinas ASN dan perlengkapannya</t>
  </si>
  <si>
    <t>Meningkatnya Kinerja Asn</t>
  </si>
  <si>
    <t>Program Peningkatan  Kapasitas Sumber Daya Aparatur</t>
  </si>
  <si>
    <t>Meningkatnya disiplin dan profesional pegawai</t>
  </si>
  <si>
    <t>Bimbingan Teknis Implementasi peraturan perundang-undangan</t>
  </si>
  <si>
    <t>Jumlah Aparatur yang dapat mengikuti bimbingan teknis</t>
  </si>
  <si>
    <t>95.250.000</t>
  </si>
  <si>
    <t>14 org</t>
  </si>
  <si>
    <t>16 org</t>
  </si>
  <si>
    <t>19 org</t>
  </si>
  <si>
    <t>21 org</t>
  </si>
  <si>
    <t>24 orang</t>
  </si>
  <si>
    <t>Meningkatnya presentase kinerja</t>
  </si>
  <si>
    <t>Program Peningkatan Pengembangan Sistim Pelaporan Capaian Kinerja Dan Keuangan</t>
  </si>
  <si>
    <t>Presentase perencanaan dan laporan capaian kinerja dan keuangan yang disampaikan tepat waktu</t>
  </si>
  <si>
    <t>Penyusunan Laporan Capaian Kinerja Keuangan perangkat daerah</t>
  </si>
  <si>
    <t>Jumlah laporan capaian kinerja dan realisasi yang disusun</t>
  </si>
  <si>
    <t>1.220.500</t>
  </si>
  <si>
    <t>Penyusunan perencanaan n kinerja perangkat daerah</t>
  </si>
  <si>
    <t>Jumlah perencanaan dan pelaporan</t>
  </si>
  <si>
    <t>Program Penyelenggaraan Pemerintahan Kecamatan/Kelurahan</t>
  </si>
  <si>
    <t>Cakupan layanan Kecamatan-Kelurahan</t>
  </si>
  <si>
    <t>Pembinaan Usaha Kesehatan Sekolah (UKS)</t>
  </si>
  <si>
    <t>Terpilihnya pemenang lomba sekolah seahat</t>
  </si>
  <si>
    <t>20.650.000</t>
  </si>
  <si>
    <t>3 skl</t>
  </si>
  <si>
    <t>Peningkatan kerja sama dengan aparat Kecamatan dalam teknik pencegahan kejahatan</t>
  </si>
  <si>
    <t>Jumlah kerjasama dengan aparat keamanan dalam pencegahan kejahatan yang dilakukan</t>
  </si>
  <si>
    <t>24.256.000</t>
  </si>
  <si>
    <t>4 kali</t>
  </si>
  <si>
    <t>6 kali</t>
  </si>
  <si>
    <t>8 kali</t>
  </si>
  <si>
    <t>10 kali</t>
  </si>
  <si>
    <t>12 kali</t>
  </si>
  <si>
    <t>Kec.PPP</t>
  </si>
  <si>
    <t>Peringatan HUT RI dan HUT Kota</t>
  </si>
  <si>
    <t>Jumlah peringatan HUT RI dan HUT Kota yang dilaksanankan</t>
  </si>
  <si>
    <t>2 keg</t>
  </si>
  <si>
    <t>Operasional Sistim Informasi Pelayanan Publik</t>
  </si>
  <si>
    <t>Implementasi dan Sosialisasi aplikasi e Kecamatan dan e Kelurahan</t>
  </si>
  <si>
    <t>260.696.700</t>
  </si>
  <si>
    <t>1 keg</t>
  </si>
  <si>
    <t>1 keg%</t>
  </si>
  <si>
    <t>kec.PPT</t>
  </si>
  <si>
    <t>Forum Koordinasi dan Diskusi Pimpinan tentang masalah Kedinasan Kamtibmas di Kecamatan</t>
  </si>
  <si>
    <t>Jumlah Forum Komunikasi dan Koordinasi Kedinasan Camat tentang masalah Kamtibmas di Kecamatan yang dilaksanakan</t>
  </si>
  <si>
    <t>1keg</t>
  </si>
  <si>
    <t xml:space="preserve"> 1 keg</t>
  </si>
  <si>
    <t>Operasional Persampaham, Pengawasan dan Pemeliharaan Fasilitas Umum</t>
  </si>
  <si>
    <t>Jumlah Kelurahan yang di Pelihara Kebersihan</t>
  </si>
  <si>
    <t xml:space="preserve">Meningkatnya Peran Kelembagaan Masyarakat Kecamatan dan Kelurahan </t>
  </si>
  <si>
    <t>Program Peningkatan Pemberdayaan Kelembagaan Masyarakat Kecamatan / Kelurahan</t>
  </si>
  <si>
    <t>Forum Komunikasi Kecamatan Sehat</t>
  </si>
  <si>
    <t>Jumlah Forum Komunikasi Kecamatan Sehat yang dilaksanakan</t>
  </si>
  <si>
    <t>Forum Komunikasi Kelurahan Sehat</t>
  </si>
  <si>
    <t>8 Kel</t>
  </si>
  <si>
    <t>Jumlah Kader Posyandu yang dibina dan Jumlah Pemenang Lomba Kader Posyandu TK Kecamatan</t>
  </si>
  <si>
    <t>3 org</t>
  </si>
  <si>
    <t xml:space="preserve"> org</t>
  </si>
  <si>
    <t>Pembinaan dan Penyelenggaraan kegiatan Kader Dasawisma</t>
  </si>
  <si>
    <t>Jumlah Kader Dasawisma yang dibina dan Jumlah Pemenang Lomba Kader Dasawisma TK Kecamatan</t>
  </si>
  <si>
    <t>Jumlah Pemenang Lomba HKGPKKKBKes Tk Kecamatan</t>
  </si>
  <si>
    <t>3 kel</t>
  </si>
  <si>
    <t>Pemberdayaan Lembaga Organisasi Organisasi Masyarakat Kelurahan/Pedesaan melalui Kegiatan RT</t>
  </si>
  <si>
    <t>Jumlah Penyediaan Operasional dan Seragam RT</t>
  </si>
  <si>
    <t>101 Rt</t>
  </si>
  <si>
    <t>103 Rt</t>
  </si>
  <si>
    <t>105 Rt</t>
  </si>
  <si>
    <t>2.227,000.000</t>
  </si>
  <si>
    <t>107 Rt</t>
  </si>
  <si>
    <t>109 Rt</t>
  </si>
  <si>
    <t>Pemberdayaan Lembaga Organisasi Masyarakat Kelurahan/Pedesaan Melalui Kegiatan Lembaga Pemberdayaan Masyarakat (LPM)</t>
  </si>
  <si>
    <t>Jumlah Lembaga Organisasi Masyarakat Kelurahan yang dapat diberdayakan</t>
  </si>
  <si>
    <t>9 Orga</t>
  </si>
  <si>
    <t>9 orga</t>
  </si>
  <si>
    <t>Kec,PPT</t>
  </si>
  <si>
    <t>Pemberdayaan Kesejahteraan Keluarga ( PKK )</t>
  </si>
  <si>
    <t>Jumlah PKK Yang Diberdayakan</t>
  </si>
  <si>
    <t>9 klp</t>
  </si>
  <si>
    <t>Kecd.PPT</t>
  </si>
  <si>
    <t>Pemberdayaan Masyarakat Melalui Penilaian Kelurahan Berprestasi</t>
  </si>
  <si>
    <t>Jumlah Kelurahan yang Berprestasi</t>
  </si>
  <si>
    <t>3 Kel</t>
  </si>
  <si>
    <t>3  Kel</t>
  </si>
  <si>
    <t>Pemberdayaan Lembaga Organisasi Masyarakat Kelurahan melalui Kegiatan Karang Taruna</t>
  </si>
  <si>
    <t>Jumlah Karang Taruna yang di Bina</t>
  </si>
  <si>
    <t>Kegiatan Minangkabau CUP</t>
  </si>
  <si>
    <t>Jumlah Pertandingan Minangkabau CUP yang diikuti</t>
  </si>
  <si>
    <t>Jumlah Posyantek yang di Fasilitasi</t>
  </si>
  <si>
    <t>Program Peningkatan Partisipasi dan Pemberdayaan Masyarakat Kecamtan / Kelurahan</t>
  </si>
  <si>
    <t>Jumlah Kegiatan im amadhan yang Dilaksanakan</t>
  </si>
  <si>
    <t>1 Keg</t>
  </si>
  <si>
    <t>Monitoring dan Evaluasi Bulan Bhakti Gotong Royong Masyarakat (BBGRM)</t>
  </si>
  <si>
    <t>Jumlah Kegiatan BBGRm yang dilaksanakan</t>
  </si>
  <si>
    <t>23,000.000</t>
  </si>
  <si>
    <t>Penyelenggaraan Musrenbang Kecamatan</t>
  </si>
  <si>
    <t>Jumlah Kegiatan Musrenbang Kecamatan yang dilaksanakan</t>
  </si>
  <si>
    <t>Penyelenggaraan Musrenbang Kelurahan</t>
  </si>
  <si>
    <t>Jumlah Kegiatan Musrenbang Kelurahan yang dilaksanakan</t>
  </si>
  <si>
    <t>8 kel</t>
  </si>
  <si>
    <t>112.000.-000</t>
  </si>
  <si>
    <t>Jumlah Kelurahan yang diberdayakan</t>
  </si>
  <si>
    <t>Pembangunan Sarana dan Prasarana di Kelurahan</t>
  </si>
  <si>
    <t>Jumlah Kelurahan Pelaksana Pembangunan Sarana dan Prasarana</t>
  </si>
  <si>
    <t>Lomba Pendamping KUBE FM</t>
  </si>
  <si>
    <t>Jumlah Kelompok yang mengikuti Lomba</t>
  </si>
  <si>
    <t>5 klp</t>
  </si>
  <si>
    <t>8 klp</t>
  </si>
  <si>
    <t>11 klp</t>
  </si>
  <si>
    <t>15 klp</t>
  </si>
  <si>
    <t>18 klp</t>
  </si>
  <si>
    <t>Penyelenggaraan MTQ Tingkat Kecamatan</t>
  </si>
  <si>
    <t>Jumlah Pemenang MTQ Tingkat Kecamatabn</t>
  </si>
  <si>
    <t>0</t>
  </si>
  <si>
    <t>Program Percepatan Pembangunan Dan Pemberdayaan Masyarakat Kelurahan</t>
  </si>
  <si>
    <t>Pelaksanaan Percepatan Pembangunan dan Pemberdayaan Masyarakat Kelurahan Sektor Non Fisik</t>
  </si>
  <si>
    <t xml:space="preserve">Terlaksananya Kegiatan P3MK Non Fisik di Kelurahan </t>
  </si>
  <si>
    <t>1 Kel</t>
  </si>
  <si>
    <t>Pelaksanaan Percepatan Pembangunan dan Pemberdayaan Masyarakat Kelurahan Sektor  Fisik</t>
  </si>
  <si>
    <t xml:space="preserve">Terlaksananya Kegiatan P3MK  Fisik di Kelurahan </t>
  </si>
  <si>
    <t>Kelurahann Ngalau</t>
  </si>
  <si>
    <t>PROGRAM  PENUNJANG URUSAN PEMERINTAHAN DAERAH KABUPATEN/KOTA</t>
  </si>
  <si>
    <t>Presentase Layanan dalam menunjang urusan Pemerintahan Daerah Kabupaten/Kota</t>
  </si>
  <si>
    <t xml:space="preserve">KEGIATAN ADMINISTRASI UMUM PERANGKAT DAERAH </t>
  </si>
  <si>
    <t>Jumlah kegiatan Administrasi Umum Perangkat Daerah yang dilaksanakan</t>
  </si>
  <si>
    <t>4 keg</t>
  </si>
  <si>
    <t>Penyediaan Komponen Instalasi Listrik/Penerangan Bangunan Kantor</t>
  </si>
  <si>
    <t>Jumlah jenis peralatan listrik yang diadakan</t>
  </si>
  <si>
    <t>10 jenis</t>
  </si>
  <si>
    <t>Penyediaan Bahan Logistik Kantor</t>
  </si>
  <si>
    <t>Jumlah jenis alat tulis kantor yang disediakan</t>
  </si>
  <si>
    <t>20 jenis</t>
  </si>
  <si>
    <t>Jumlah jenis peralatan dan bahan kebersihan yang disediakan</t>
  </si>
  <si>
    <t>Jumlah retribusi sampah yang dibayarkan</t>
  </si>
  <si>
    <t>Penyediaan Barang Cetakan dan Penggandaan</t>
  </si>
  <si>
    <t>Jumlah jenis barang cetakan yang diadakan</t>
  </si>
  <si>
    <t>7 jenis</t>
  </si>
  <si>
    <t>diambil dari Penyediaan Jasa Komunikasi, Sumber Daya Air dan Listrik 6.000.200</t>
  </si>
  <si>
    <t>Jumlah Penggandaan yang diadakan</t>
  </si>
  <si>
    <t>75.000 lembar</t>
  </si>
  <si>
    <t>Penyelenggaraan Rapat Koordinasi dan Konsultasi SKPD</t>
  </si>
  <si>
    <t>Jumlah Makan dan Minum Rapat yang dilaksanakan</t>
  </si>
  <si>
    <t>12.258 org</t>
  </si>
  <si>
    <t>Jumlah Rapat-Rapat Koordinasi dan Konsultasi yang dilaksanakan</t>
  </si>
  <si>
    <t>100 kali</t>
  </si>
  <si>
    <t xml:space="preserve">KEGIATAN PENYEDIAAN JASA PENUNJANG URUSAN PEMERINTAHAN DAERAH </t>
  </si>
  <si>
    <t>Jumlah Jasa Penunjang Urusan Pemerintah yang dimanfaatkan</t>
  </si>
  <si>
    <t>3 jasa</t>
  </si>
  <si>
    <t>Jumlah materai yang diadakan</t>
  </si>
  <si>
    <t>867 lembar</t>
  </si>
  <si>
    <t>Penyediaan Jasa Komunikasi, Sumber Daya Air dan Listrik</t>
  </si>
  <si>
    <t>Jumlah tagihan rekening telepon, air, dan listrik  yang dibayarkan</t>
  </si>
  <si>
    <t>34 rekening</t>
  </si>
  <si>
    <t>tagihan</t>
  </si>
  <si>
    <t>Penyediaan Jasa Pelayanan Umum Kantor</t>
  </si>
  <si>
    <t xml:space="preserve">Jumlah tenaga harian lepas (THL) yang dibayarkan </t>
  </si>
  <si>
    <t>33 org</t>
  </si>
  <si>
    <t>Jumlah Pegawai Harian (PH) yang dibayarkan</t>
  </si>
  <si>
    <t>2 org</t>
  </si>
  <si>
    <t>KEGIATAN PEMELIHARAAN BARANG MILIK DAERAH PENUNJANG URUSAN PEMERINTAHAN DAERAH</t>
  </si>
  <si>
    <t>Jumlah Barang Milik Daerah yang dipelihara</t>
  </si>
  <si>
    <t>4 jenis</t>
  </si>
  <si>
    <t>Penyediaan Jasa Pemeliharaan, Biaya Pemeliharaan Pajak dan Perizinan kendaraan Dinas Operasional atau Lapangan</t>
  </si>
  <si>
    <t>Jumlah Kendaraan dinas yang dipelihara</t>
  </si>
  <si>
    <t>44 unit</t>
  </si>
  <si>
    <t>Pemeliharaan Peralatan dan Mesin Lainnya</t>
  </si>
  <si>
    <t>Jumlah Gedung  yang dipelihara</t>
  </si>
  <si>
    <t>9 unit</t>
  </si>
  <si>
    <t>catatan : pemel gdg ktr&amp;pemel peralatan ktr thn 2022 + pemel rudin 2023</t>
  </si>
  <si>
    <t>Jumlah Jenis Perlengkapan dan Peralatan Kantor yang dipelihara</t>
  </si>
  <si>
    <t xml:space="preserve">Pemeliharaan/Rehabilitasi Gedung Kantor dan Bangunan Lainnya </t>
  </si>
  <si>
    <t>Jumlah gedung yang direhab</t>
  </si>
  <si>
    <t>2 unit</t>
  </si>
  <si>
    <t>Jumlah Perlengkapan Kantor yang diadakan</t>
  </si>
  <si>
    <t>vertical blind, laptop,lemaris arsip,mesin penghancur kertas</t>
  </si>
  <si>
    <t>Pengadaan Pakaian Dinas</t>
  </si>
  <si>
    <t>Jumlah Pakaian Dinas yang diadakan</t>
  </si>
  <si>
    <t>77 stel</t>
  </si>
  <si>
    <t>75 stel</t>
  </si>
  <si>
    <t>catatan : diambil dari kegiatan Bimtek</t>
  </si>
  <si>
    <t>Pensertifikatan Tanah</t>
  </si>
  <si>
    <t>Jumlah lokasi tanah yang disertifikat</t>
  </si>
  <si>
    <t>1 bh</t>
  </si>
  <si>
    <t>catatan : dialihkan ke pengadaan pakaian dinas</t>
  </si>
  <si>
    <t>Bimbingan Teknis Implementasi Peraturan Perundang-undangan</t>
  </si>
  <si>
    <t>Jumlah aparatur yang dapat mengikuti bimtek</t>
  </si>
  <si>
    <t>PROGRAM  PENYELENGGARAAN PEMERINTAHAN DAN PELAYANAN PUBLIK</t>
  </si>
  <si>
    <t>Presentase Tingkat Layanan</t>
  </si>
  <si>
    <t xml:space="preserve">KOORDINASI PEMELIHARAAN PRASARANA DAN SARANA PELAYANAN UMUM </t>
  </si>
  <si>
    <t>Jumlah kelurahan pelayanan Persampahan yang dilakukan, Jumlah Honor Petugas Lapangan yang dibayarkan, Jumlah sarana persampahan yang disediakan</t>
  </si>
  <si>
    <t>Koordinasi/Sinergi dengan Perangkat Daerah dan/atau Instansi Vertikal yang Terkait dalam Pemeliharaan Sarana dan Prasarana Pelayanan Umum</t>
  </si>
  <si>
    <t xml:space="preserve">Jumlah kelurahan pelayanan Persampahan yang dilakukan </t>
  </si>
  <si>
    <t>PELAY</t>
  </si>
  <si>
    <t>Jumlah Honor Petugas Lapangan yang dibayarkan</t>
  </si>
  <si>
    <t>48 org</t>
  </si>
  <si>
    <t xml:space="preserve"> Jumlah sarana persampahan yang disediakan</t>
  </si>
  <si>
    <t>8 unit</t>
  </si>
  <si>
    <t>8 bentor</t>
  </si>
  <si>
    <t xml:space="preserve">KOORDINASI PENYELENGGARAAN KEGIATAN PEMERINTAHAN DI TINGKAT KECAMATAN </t>
  </si>
  <si>
    <t>Jumlah Jenis Koordinasi</t>
  </si>
  <si>
    <t>Peningkatan Efektifitas Kegiatan Pemerintahan di tingkat Kecamatan</t>
  </si>
  <si>
    <t>Jumlah Aplikasi dan Layanan yang dilaksanakan</t>
  </si>
  <si>
    <t xml:space="preserve">catatan : kegiatannya dialihkan ke bimtek sistim pelayanan </t>
  </si>
  <si>
    <t xml:space="preserve">PELAKSANAAAN URUSAN PEMERINTAHAN YANG DILIMPAHKAN KEPADA CAMAT </t>
  </si>
  <si>
    <t>Jumlah Pelimpahan Urusan Pemerintah yang dilaksanakan</t>
  </si>
  <si>
    <t>4  pelimpahan</t>
  </si>
  <si>
    <t>Pelaksanaan Urusan Pemerintahan yang Terkait dengan Kewenangan Lain yang Dilimpahkan</t>
  </si>
  <si>
    <t>Jumlah Forum Komunikasi kecamatan/kelurahan sehat yang dilaksanakan</t>
  </si>
  <si>
    <t>9 lembaga</t>
  </si>
  <si>
    <t>Jumlah Kegiatan lembaga Karang Taruna yang dilaksanakan</t>
  </si>
  <si>
    <t>190 org</t>
  </si>
  <si>
    <t>281 org</t>
  </si>
  <si>
    <t>Jumlah tingkatan Sekolah yang dibina dan pemenang LSS tingkat kecamatan</t>
  </si>
  <si>
    <t>4 tingkatan</t>
  </si>
  <si>
    <t>Jumlah pemenang KUBE FM, jumlah pendamping KUBE berprestasi tingkat kecamatan</t>
  </si>
  <si>
    <t>3 kelompok, 3 pendamping</t>
  </si>
  <si>
    <t>Jumlah Pemenang lomba HKGPKK KB KES</t>
  </si>
  <si>
    <t>PROGRAM  KOORDINASI KETENTRAMAN DAN KETERTIBAN UMUM</t>
  </si>
  <si>
    <t xml:space="preserve">Presentase Tingkat Koordinasi Trantib </t>
  </si>
  <si>
    <t>KOORDINASI UPAYA PENYELENGGARAAN KETENTRAMAN DAN KETERTIBAN UMUM</t>
  </si>
  <si>
    <t>Jumlah Jenis Kegiatan Koordinasi Trantib</t>
  </si>
  <si>
    <t xml:space="preserve">Sinergitas dengan Kepolisian Negara Republik Indonesia, Tentara Nasional Indonesia dan Instansi Vertikal di Wilayah Kecamatan </t>
  </si>
  <si>
    <t>Jumlah Rapat FKPM, Jumlah Monev yang dilaksanakan oleh FKPM</t>
  </si>
  <si>
    <t>36 kali</t>
  </si>
  <si>
    <t>PROGRAM  PENYELENGGARAAN URUSAN PEMERINTAHAN UMUM</t>
  </si>
  <si>
    <t>Persentase Fasilitasi  dan Koordinasi Penyelenggaraan Pemerintahan Umum</t>
  </si>
  <si>
    <t>PENYELENGGARAAN URUSAN PEMERINTAHAN UMUM SESUAI PENUGASAN KEPALA DAERAH</t>
  </si>
  <si>
    <t>8 penugasan</t>
  </si>
  <si>
    <t>Pembinaan Kerukunan antarsuku dan Intrasuku, Umat Beragama, Ras dan Golongan Lainnya Guna Mewujudkan Stabilitas Keamanan Lokal, Regional dan Nasional</t>
  </si>
  <si>
    <t>PROGRAM  PEMBERDAYAAN MASYARAKAT DESA DAN KELURAHAN</t>
  </si>
  <si>
    <t xml:space="preserve">Presentase Partisipasi dan Pemberdayaan Masyarakat Kecamatan/Kelurahan </t>
  </si>
  <si>
    <t xml:space="preserve">KEGIATAN PEMBERDAYAAN KELURAHAN </t>
  </si>
  <si>
    <t>7 keg</t>
  </si>
  <si>
    <t>Peningkatan Partisipasi masyarakat dalam Forum Musyawarah Perencanaan Pembangunan di Kelurahan</t>
  </si>
  <si>
    <t>Jumlah Kegiatan Musrenbang yang dilaksanakan</t>
  </si>
  <si>
    <t xml:space="preserve">Pemberdayaan Masyarakat di Kelurahan </t>
  </si>
  <si>
    <t>Jumlah Lembaga Pemberdayaan Masyarakat (LPM) yang diberdayakan</t>
  </si>
  <si>
    <t>Jumlah lokasi pemberdayaan masyarakat  dan sarana prasarana yang dilaksanakan</t>
  </si>
  <si>
    <t>8 lokasi</t>
  </si>
  <si>
    <t>Jumlah pemenang lomba kelurahan berprestasi</t>
  </si>
  <si>
    <t>Jumlah monitoring, evaluasi dan penilaian BBGRM yang dilaksanakan</t>
  </si>
  <si>
    <t xml:space="preserve">PEMBERDAYAAN LEMBAGA KEMASYARAKATAN TINGKAT KECAMATAN </t>
  </si>
  <si>
    <t>Jumlah RT yang diFasilitasi</t>
  </si>
  <si>
    <t>103 RT</t>
  </si>
  <si>
    <t>108 RT</t>
  </si>
  <si>
    <t>112 RT</t>
  </si>
  <si>
    <t>Jumlah kegiatan RT yang dilaksanakan</t>
  </si>
  <si>
    <t>MAPPING PROGRAM TAHUN 2022</t>
  </si>
  <si>
    <t>Program</t>
  </si>
  <si>
    <t>Indikator Program</t>
  </si>
  <si>
    <t>Kegiatan/Sub Kegiatan</t>
  </si>
  <si>
    <t>Indikator Kegiatan/ Sub Kegiatan</t>
  </si>
  <si>
    <t>PPTK</t>
  </si>
  <si>
    <t>Program Penunjang Urusan Pemerintahan Daerah Kabupaten/Kota</t>
  </si>
  <si>
    <t>Kegiatan Administrasi Keuangan Perangkat Daerah</t>
  </si>
  <si>
    <t>Jumlah Gaji dan Tunjangan yang dibayarkan</t>
  </si>
  <si>
    <t>Penyediaan Gaji dan Tunjangan ASN</t>
  </si>
  <si>
    <t>Kegiatan Administrasi Umum Perangkat Daerah</t>
  </si>
  <si>
    <t>Jumlah peralatan listrik yang diadakan</t>
  </si>
  <si>
    <t>Jumlah Alat tulis kantor yang disediakan</t>
  </si>
  <si>
    <t>Jumlah peralatan kebersihan yang disediakan</t>
  </si>
  <si>
    <t>Jumlah barang cetakan dan Penggandaan yang diadakan</t>
  </si>
  <si>
    <t>Jumlah Rapat dan Koordinasi yang dilaksanakan</t>
  </si>
  <si>
    <t>Kegiatan Penyediaan Jasa Penunjang Urusan Pemerintahan Daerah</t>
  </si>
  <si>
    <t>Jumlah perangko, materai yang diadakan</t>
  </si>
  <si>
    <t>Jumlah tagihan rekening listgrik, telepon dan air yang dibayarkan</t>
  </si>
  <si>
    <t>Jumlah honor tenaga harian lepas yang dibayarkan dan Jumlah Honor Pegawai Harian yang dibayarkan</t>
  </si>
  <si>
    <t>Kegiatan Pemeliharaan Barang Milik Daerah Penunjang Urusan Pemerintahan Daerah</t>
  </si>
  <si>
    <t>Penyediaan Jasa Pemeliharaan, Biaya Pemeliharaan dan Pajak Kendaraan Perorangan Dinas atau Kendaraan Dinas Jabatan</t>
  </si>
  <si>
    <t>Jumlah gedung yang dipelihara</t>
  </si>
  <si>
    <t>Jumlah Perlengkapan dan Peralatan Kantor yang dipelihara</t>
  </si>
  <si>
    <t>Pemeliharaan/Rehabilitasi Gedung Kantor dan Bangunan Lainnya</t>
  </si>
  <si>
    <t>1. Presentase tingkat layanan</t>
  </si>
  <si>
    <t>Kegiatan Koordinasi Pemeliharaan Prasarana dan Sarana Pelayanan Umum</t>
  </si>
  <si>
    <t>1. Jumlah kelurahan pelayanan Persampahan yang dilakukan  2. Jumlah Honor Petugas Lapangan yang dibayarkan 3. jumlah sarana persampahan yng disediakan</t>
  </si>
  <si>
    <t>KASI TAPEM</t>
  </si>
  <si>
    <t>(Jumlah Layanan yang diberikan/Jumlah Layanan yang ada) x 100 %</t>
  </si>
  <si>
    <t>(Permintaan layanan yg diminta/jlh layanan tersedia 10 ( Pelayanan Advice Planning, surat pindah, surat ahli waris, legalisasi SKCK , Daftar susunan keluarga,pelayanan IMB, registrasi IMB, Dispensasi nikah, legalisasi surat umum, pengaduan subsidi listrik untuk rumah tangga KK miskin)</t>
  </si>
  <si>
    <t>Koordinasi/Sinergi dengan Perangkat Daerah dan/atau Instansi Vertikal yang terkait dalam Pemeliharaan Sarana dan Prasarana Pelayanan Umum</t>
  </si>
  <si>
    <t xml:space="preserve"> jumlah sarana persampahan yng disediakan</t>
  </si>
  <si>
    <t>Koordinasi           Penyelenggaraan           Kegiatan Pemerintahan di Tingkat Kecamatan</t>
  </si>
  <si>
    <t>KASI PELAYANAN</t>
  </si>
  <si>
    <t>Peningkatan Efektifitas Kegiatan Pemerintahan di Tingkat Kecamatan</t>
  </si>
  <si>
    <t>Kegiatan Pelaksanaan Urusan Pemerintahan yang Dilimpahkan kepada Camat</t>
  </si>
  <si>
    <t>KASI SOSIAL</t>
  </si>
  <si>
    <t>Pelaksanaan Urusan Pemerintahan yang terkait dengan Kewenangan Lain yang Dilimpahkan</t>
  </si>
  <si>
    <t>Jumlah Forum Komunikasi Kelurahan/Kecamatan Sehat yang dilaksanakan</t>
  </si>
  <si>
    <t>Jumlah Honor Kader Dasawisma yang  dibayarkan</t>
  </si>
  <si>
    <t>Jumlah pemenang KUBE FM pendamping KUBE FM berprestasi tingkat Kecamatan</t>
  </si>
  <si>
    <t>Jumlah tingkatan sekolah yg dibina dan pemenang LSS</t>
  </si>
  <si>
    <t>Jumlah pemenang Lomba HKG PKK KB Kes</t>
  </si>
  <si>
    <t>Presentase partisipasi dan pemberdayaan masyarakat Kecamtan/kelurahan (jlh masy yang terlibat/total masyarakat kecamatan/keluarahn)</t>
  </si>
  <si>
    <t>Kegiatan  Pemberdayaan Kelurahan</t>
  </si>
  <si>
    <t>Jumlah jenis Pemberdayaan Kelurahan yang dilaksanakan</t>
  </si>
  <si>
    <t>Peningkatan Partisipasi Masyarakat dalam Forum Musyawarah Perencanaan Pembangunan di Kelurahan</t>
  </si>
  <si>
    <t>Jumlah kegiatan Musrenbang yang dilaksanakan</t>
  </si>
  <si>
    <t>KASI PEM MASYA</t>
  </si>
  <si>
    <t>Jumlah Lokasi Pemberdayaan Masyarakat yang dilaksanakan</t>
  </si>
  <si>
    <t>Jumlah Monitoring, Evaluasi dan Penilaian BBGRM yang dilaksanakan</t>
  </si>
  <si>
    <t>Jumlah lembaga yang diberdayakan (LPM)</t>
  </si>
  <si>
    <t>Pemberdayaan Lembaga Kemasyarakatan Tingkat Kecamatan</t>
  </si>
  <si>
    <t>Presentase tingkat koordinasi Trantibum (jlh rapat/monev dilakukan / 12bulan )</t>
  </si>
  <si>
    <t>Kegiatan Koordinasi Upaya Penyelenggaraan Ketenteraman dan Ketertiban Umum</t>
  </si>
  <si>
    <t>Jumlah jenis kegiatan koordinasi Trantibum</t>
  </si>
  <si>
    <t>1. Jumlah rapat-rapat, Jumlah monev yang dilaksanakan FKPM</t>
  </si>
  <si>
    <t>Persentase Fasilitasi dan koordinasi Penyelenggaraan Pemerintahan umum.  (jlh kegiatan yg dilaksanakan/kegiatan yg direncanakan)</t>
  </si>
  <si>
    <t>Kegiatan Penyelenggaraan Urusan Pemerintahan Umum sesuai Penugasan Kepala Daerah</t>
  </si>
  <si>
    <t xml:space="preserve">Jumlah jenis penugasan </t>
  </si>
  <si>
    <t>Pembinaan Keurukunan antarsuku dan intrasuku, Umat Beragama, Ras dan Golongan lainnya guna mewujudkan Stabilitas Keamanan Lokal, Regional dan Nasional</t>
  </si>
  <si>
    <t>Jumlah kegiatan ramadhan</t>
  </si>
  <si>
    <t>Jumlah kegiatan MTQ yang difasilitasi</t>
  </si>
  <si>
    <t>Jumlah Forum Koordinasi dan Diskusi Pimpinan Tentang Masalah Kedinasan Kantibmas di Kecamatan yang dijalankan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</si>
</sst>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_);_(@_)"/>
    <numFmt numFmtId="166" formatCode="0.0000%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_(&quot;$&quot;* #,##0.00_);_(&quot;$&quot;* \(#,##0.00\);_(&quot;$&quot;* &quot;-&quot;??_);_(@_)"/>
    <numFmt numFmtId="171" formatCode="_-* #,##0_-;\-* #,##0_-;_-* &quot;-&quot;??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charset val="134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/>
      <sz val="14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charset val="1"/>
      <scheme val="minor"/>
    </font>
    <font>
      <sz val="9"/>
      <name val="Calibri"/>
      <family val="2"/>
    </font>
    <font>
      <b/>
      <i/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u/>
      <sz val="11"/>
      <name val="Bookman Old Style"/>
      <family val="1"/>
    </font>
    <font>
      <b/>
      <sz val="11"/>
      <color theme="1"/>
      <name val="Calibri"/>
      <charset val="134"/>
      <scheme val="minor"/>
    </font>
    <font>
      <b/>
      <sz val="11"/>
      <color rgb="FF000000"/>
      <name val="Calibri"/>
      <charset val="134"/>
    </font>
    <font>
      <b/>
      <sz val="11"/>
      <color theme="1"/>
      <name val="Calibri"/>
      <charset val="134"/>
    </font>
    <font>
      <b/>
      <sz val="11"/>
      <color rgb="FF000000"/>
      <name val="Segoe UI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b/>
      <sz val="11"/>
      <name val="Calibri"/>
      <family val="2"/>
      <scheme val="minor"/>
    </font>
    <font>
      <sz val="11"/>
      <color rgb="FFFF0000"/>
      <name val="Calibri"/>
      <charset val="134"/>
      <scheme val="minor"/>
    </font>
    <font>
      <sz val="11"/>
      <color theme="3" tint="0.39994506668294322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39994506668294322"/>
        <bgColor indexed="64"/>
      </patternFill>
    </fill>
  </fills>
  <borders count="9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/>
      <top/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medium">
        <color theme="4"/>
      </right>
      <top/>
      <bottom style="hair">
        <color theme="4"/>
      </bottom>
      <diagonal/>
    </border>
    <border>
      <left style="medium">
        <color theme="4"/>
      </left>
      <right/>
      <top style="hair">
        <color theme="4"/>
      </top>
      <bottom style="hair">
        <color theme="4"/>
      </bottom>
      <diagonal/>
    </border>
    <border>
      <left/>
      <right style="medium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hair">
        <color theme="4"/>
      </top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/>
    <xf numFmtId="17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63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6" borderId="1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6" borderId="1" xfId="0" applyFont="1" applyFill="1" applyBorder="1" applyAlignment="1">
      <alignment horizontal="justify" vertical="top" wrapText="1"/>
    </xf>
    <xf numFmtId="0" fontId="3" fillId="6" borderId="1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 vertical="center" wrapText="1"/>
    </xf>
    <xf numFmtId="165" fontId="3" fillId="0" borderId="0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1" fillId="0" borderId="0" xfId="5" applyFont="1"/>
    <xf numFmtId="0" fontId="11" fillId="0" borderId="13" xfId="5" applyFont="1" applyBorder="1"/>
    <xf numFmtId="0" fontId="10" fillId="7" borderId="1" xfId="5" applyFont="1" applyFill="1" applyBorder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0" fillId="0" borderId="17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0" fillId="0" borderId="18" xfId="5" applyFont="1" applyBorder="1" applyAlignment="1">
      <alignment horizontal="center" vertical="center"/>
    </xf>
    <xf numFmtId="0" fontId="11" fillId="0" borderId="17" xfId="5" applyFont="1" applyBorder="1" applyAlignment="1">
      <alignment wrapText="1"/>
    </xf>
    <xf numFmtId="0" fontId="11" fillId="0" borderId="1" xfId="5" applyFont="1" applyBorder="1" applyAlignment="1">
      <alignment wrapText="1"/>
    </xf>
    <xf numFmtId="0" fontId="11" fillId="0" borderId="1" xfId="5" applyFont="1" applyBorder="1"/>
    <xf numFmtId="0" fontId="11" fillId="0" borderId="18" xfId="5" applyFont="1" applyBorder="1"/>
    <xf numFmtId="0" fontId="11" fillId="0" borderId="17" xfId="5" quotePrefix="1" applyFont="1" applyBorder="1" applyAlignment="1">
      <alignment horizontal="center" vertical="center" wrapText="1"/>
    </xf>
    <xf numFmtId="0" fontId="10" fillId="8" borderId="1" xfId="5" applyFont="1" applyFill="1" applyBorder="1" applyAlignment="1">
      <alignment vertical="center" wrapText="1"/>
    </xf>
    <xf numFmtId="168" fontId="13" fillId="8" borderId="1" xfId="6" applyNumberFormat="1" applyFont="1" applyFill="1" applyBorder="1" applyAlignment="1">
      <alignment horizontal="center" vertical="center"/>
    </xf>
    <xf numFmtId="168" fontId="13" fillId="8" borderId="18" xfId="6" applyNumberFormat="1" applyFont="1" applyFill="1" applyBorder="1" applyAlignment="1">
      <alignment horizontal="center" vertical="center"/>
    </xf>
    <xf numFmtId="0" fontId="11" fillId="0" borderId="17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justify" vertical="center" wrapText="1"/>
    </xf>
    <xf numFmtId="0" fontId="14" fillId="0" borderId="1" xfId="5" applyFont="1" applyFill="1" applyBorder="1" applyAlignment="1">
      <alignment horizontal="center" vertical="center"/>
    </xf>
    <xf numFmtId="9" fontId="11" fillId="0" borderId="1" xfId="7" applyFont="1" applyBorder="1" applyAlignment="1">
      <alignment horizontal="center" vertical="top"/>
    </xf>
    <xf numFmtId="9" fontId="11" fillId="0" borderId="18" xfId="5" applyNumberFormat="1" applyFont="1" applyBorder="1" applyAlignment="1">
      <alignment horizontal="center" vertical="top"/>
    </xf>
    <xf numFmtId="0" fontId="11" fillId="6" borderId="0" xfId="5" applyFont="1" applyFill="1"/>
    <xf numFmtId="0" fontId="11" fillId="0" borderId="1" xfId="5" applyFont="1" applyFill="1" applyBorder="1" applyAlignment="1">
      <alignment horizontal="justify" vertical="center" wrapText="1"/>
    </xf>
    <xf numFmtId="0" fontId="11" fillId="9" borderId="17" xfId="5" applyFont="1" applyFill="1" applyBorder="1" applyAlignment="1">
      <alignment horizontal="center" vertical="center" wrapText="1"/>
    </xf>
    <xf numFmtId="0" fontId="10" fillId="9" borderId="1" xfId="5" applyFont="1" applyFill="1" applyBorder="1" applyAlignment="1">
      <alignment vertical="center" wrapText="1"/>
    </xf>
    <xf numFmtId="0" fontId="13" fillId="9" borderId="1" xfId="5" applyFont="1" applyFill="1" applyBorder="1" applyAlignment="1">
      <alignment horizontal="center" vertical="center" wrapText="1"/>
    </xf>
    <xf numFmtId="9" fontId="11" fillId="9" borderId="1" xfId="7" applyFont="1" applyFill="1" applyBorder="1" applyAlignment="1">
      <alignment horizontal="center" vertical="top"/>
    </xf>
    <xf numFmtId="9" fontId="11" fillId="9" borderId="18" xfId="5" applyNumberFormat="1" applyFont="1" applyFill="1" applyBorder="1" applyAlignment="1">
      <alignment horizontal="center" vertical="top"/>
    </xf>
    <xf numFmtId="0" fontId="11" fillId="6" borderId="1" xfId="5" applyFont="1" applyFill="1" applyBorder="1" applyAlignment="1">
      <alignment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1" fillId="6" borderId="1" xfId="5" applyFont="1" applyFill="1" applyBorder="1" applyAlignment="1">
      <alignment vertical="center"/>
    </xf>
    <xf numFmtId="0" fontId="14" fillId="0" borderId="1" xfId="5" applyFont="1" applyFill="1" applyBorder="1" applyAlignment="1">
      <alignment horizontal="justify" vertical="center"/>
    </xf>
    <xf numFmtId="168" fontId="13" fillId="9" borderId="1" xfId="6" applyNumberFormat="1" applyFont="1" applyFill="1" applyBorder="1" applyAlignment="1">
      <alignment horizontal="center" vertical="center"/>
    </xf>
    <xf numFmtId="168" fontId="14" fillId="0" borderId="1" xfId="6" applyNumberFormat="1" applyFont="1" applyFill="1" applyBorder="1" applyAlignment="1">
      <alignment horizontal="center" vertical="center"/>
    </xf>
    <xf numFmtId="0" fontId="10" fillId="9" borderId="1" xfId="5" applyFont="1" applyFill="1" applyBorder="1" applyAlignment="1">
      <alignment horizontal="left" vertical="center" wrapText="1"/>
    </xf>
    <xf numFmtId="168" fontId="14" fillId="9" borderId="1" xfId="6" applyNumberFormat="1" applyFont="1" applyFill="1" applyBorder="1" applyAlignment="1">
      <alignment horizontal="center" vertical="center"/>
    </xf>
    <xf numFmtId="0" fontId="10" fillId="9" borderId="1" xfId="5" applyFont="1" applyFill="1" applyBorder="1" applyAlignment="1">
      <alignment horizontal="justify" vertical="center" wrapText="1"/>
    </xf>
    <xf numFmtId="0" fontId="11" fillId="6" borderId="1" xfId="5" applyFont="1" applyFill="1" applyBorder="1" applyAlignment="1">
      <alignment horizontal="justify" vertical="center" wrapText="1"/>
    </xf>
    <xf numFmtId="9" fontId="13" fillId="9" borderId="1" xfId="7" applyNumberFormat="1" applyFont="1" applyFill="1" applyBorder="1" applyAlignment="1">
      <alignment horizontal="center" vertical="center"/>
    </xf>
    <xf numFmtId="0" fontId="11" fillId="9" borderId="1" xfId="5" applyFont="1" applyFill="1" applyBorder="1" applyAlignment="1">
      <alignment horizontal="center" vertical="top"/>
    </xf>
    <xf numFmtId="168" fontId="11" fillId="0" borderId="1" xfId="6" applyNumberFormat="1" applyFont="1" applyFill="1" applyBorder="1" applyAlignment="1">
      <alignment horizontal="center" vertical="center"/>
    </xf>
    <xf numFmtId="9" fontId="11" fillId="0" borderId="1" xfId="5" applyNumberFormat="1" applyFont="1" applyBorder="1" applyAlignment="1">
      <alignment horizontal="center" vertical="center"/>
    </xf>
    <xf numFmtId="169" fontId="11" fillId="0" borderId="1" xfId="5" applyNumberFormat="1" applyFont="1" applyBorder="1" applyAlignment="1">
      <alignment horizontal="center" vertical="center"/>
    </xf>
    <xf numFmtId="168" fontId="14" fillId="0" borderId="1" xfId="6" applyNumberFormat="1" applyFont="1" applyFill="1" applyBorder="1" applyAlignment="1">
      <alignment horizontal="center" vertical="center" wrapText="1"/>
    </xf>
    <xf numFmtId="0" fontId="14" fillId="6" borderId="1" xfId="5" applyFont="1" applyFill="1" applyBorder="1" applyAlignment="1">
      <alignment horizontal="justify" vertical="center"/>
    </xf>
    <xf numFmtId="9" fontId="11" fillId="9" borderId="1" xfId="5" applyNumberFormat="1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left" vertical="center" wrapText="1"/>
    </xf>
    <xf numFmtId="0" fontId="11" fillId="6" borderId="1" xfId="5" applyFont="1" applyFill="1" applyBorder="1" applyAlignment="1">
      <alignment horizontal="left" vertical="center" wrapText="1"/>
    </xf>
    <xf numFmtId="9" fontId="11" fillId="6" borderId="1" xfId="7" applyNumberFormat="1" applyFont="1" applyFill="1" applyBorder="1" applyAlignment="1">
      <alignment horizontal="center" vertical="center" wrapText="1"/>
    </xf>
    <xf numFmtId="168" fontId="14" fillId="0" borderId="1" xfId="6" applyNumberFormat="1" applyFont="1" applyBorder="1" applyAlignment="1">
      <alignment horizontal="center" vertical="center" wrapText="1"/>
    </xf>
    <xf numFmtId="168" fontId="14" fillId="0" borderId="1" xfId="6" applyNumberFormat="1" applyFont="1" applyBorder="1" applyAlignment="1">
      <alignment horizontal="center"/>
    </xf>
    <xf numFmtId="0" fontId="11" fillId="0" borderId="0" xfId="5" applyFont="1" applyBorder="1" applyAlignment="1"/>
    <xf numFmtId="168" fontId="14" fillId="6" borderId="1" xfId="6" applyNumberFormat="1" applyFont="1" applyFill="1" applyBorder="1" applyAlignment="1">
      <alignment horizontal="center" vertical="center" wrapText="1"/>
    </xf>
    <xf numFmtId="0" fontId="11" fillId="0" borderId="19" xfId="5" applyFont="1" applyBorder="1" applyAlignment="1">
      <alignment horizontal="center" vertical="center" wrapText="1"/>
    </xf>
    <xf numFmtId="0" fontId="11" fillId="6" borderId="20" xfId="5" applyFont="1" applyFill="1" applyBorder="1" applyAlignment="1">
      <alignment vertical="center" wrapText="1"/>
    </xf>
    <xf numFmtId="168" fontId="14" fillId="0" borderId="20" xfId="6" applyNumberFormat="1" applyFont="1" applyFill="1" applyBorder="1" applyAlignment="1">
      <alignment horizontal="center" vertical="center" wrapText="1"/>
    </xf>
    <xf numFmtId="169" fontId="11" fillId="0" borderId="20" xfId="5" applyNumberFormat="1" applyFont="1" applyBorder="1" applyAlignment="1">
      <alignment horizontal="center" vertical="center"/>
    </xf>
    <xf numFmtId="9" fontId="11" fillId="0" borderId="20" xfId="5" applyNumberFormat="1" applyFont="1" applyBorder="1" applyAlignment="1">
      <alignment horizontal="center" vertical="center"/>
    </xf>
    <xf numFmtId="9" fontId="11" fillId="0" borderId="21" xfId="5" applyNumberFormat="1" applyFont="1" applyBorder="1" applyAlignment="1">
      <alignment horizontal="center" vertical="top"/>
    </xf>
    <xf numFmtId="0" fontId="11" fillId="0" borderId="0" xfId="5" applyFont="1" applyBorder="1" applyAlignment="1">
      <alignment horizontal="center"/>
    </xf>
    <xf numFmtId="0" fontId="11" fillId="6" borderId="0" xfId="5" applyFont="1" applyFill="1" applyAlignment="1"/>
    <xf numFmtId="0" fontId="15" fillId="0" borderId="0" xfId="5" applyFont="1" applyBorder="1" applyAlignment="1">
      <alignment horizontal="center"/>
    </xf>
    <xf numFmtId="0" fontId="10" fillId="0" borderId="0" xfId="5" applyFont="1" applyBorder="1" applyAlignment="1"/>
    <xf numFmtId="0" fontId="11" fillId="0" borderId="0" xfId="5" applyFont="1" applyAlignment="1">
      <alignment horizontal="center"/>
    </xf>
    <xf numFmtId="0" fontId="9" fillId="0" borderId="0" xfId="5" applyAlignment="1">
      <alignment horizontal="center"/>
    </xf>
    <xf numFmtId="0" fontId="9" fillId="0" borderId="0" xfId="5"/>
    <xf numFmtId="0" fontId="16" fillId="0" borderId="0" xfId="5" applyFont="1" applyAlignment="1">
      <alignment horizontal="center"/>
    </xf>
    <xf numFmtId="0" fontId="9" fillId="0" borderId="0" xfId="5" applyAlignment="1">
      <alignment horizontal="center" vertical="center" wrapText="1"/>
    </xf>
    <xf numFmtId="0" fontId="18" fillId="10" borderId="1" xfId="5" applyFont="1" applyFill="1" applyBorder="1" applyAlignment="1">
      <alignment horizontal="center" vertical="center" wrapText="1"/>
    </xf>
    <xf numFmtId="0" fontId="18" fillId="0" borderId="20" xfId="5" applyFont="1" applyBorder="1" applyAlignment="1">
      <alignment horizontal="center" vertical="center"/>
    </xf>
    <xf numFmtId="0" fontId="18" fillId="6" borderId="20" xfId="5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18" fillId="9" borderId="2" xfId="5" applyFont="1" applyFill="1" applyBorder="1" applyAlignment="1">
      <alignment horizontal="center" vertical="center" wrapText="1"/>
    </xf>
    <xf numFmtId="0" fontId="19" fillId="9" borderId="15" xfId="5" applyFont="1" applyFill="1" applyBorder="1" applyAlignment="1">
      <alignment vertical="center" wrapText="1"/>
    </xf>
    <xf numFmtId="9" fontId="9" fillId="9" borderId="2" xfId="5" applyNumberFormat="1" applyFont="1" applyFill="1" applyBorder="1" applyAlignment="1">
      <alignment horizontal="center" vertical="center" wrapText="1"/>
    </xf>
    <xf numFmtId="0" fontId="9" fillId="9" borderId="2" xfId="5" applyFont="1" applyFill="1" applyBorder="1" applyAlignment="1">
      <alignment vertical="top" wrapText="1"/>
    </xf>
    <xf numFmtId="0" fontId="9" fillId="9" borderId="2" xfId="5" applyFont="1" applyFill="1" applyBorder="1" applyAlignment="1">
      <alignment horizontal="center" vertical="center" wrapText="1"/>
    </xf>
    <xf numFmtId="0" fontId="9" fillId="0" borderId="0" xfId="5" applyAlignment="1">
      <alignment vertical="top" wrapText="1"/>
    </xf>
    <xf numFmtId="0" fontId="9" fillId="0" borderId="1" xfId="5" applyFont="1" applyBorder="1" applyAlignment="1">
      <alignment horizontal="center" vertical="center" wrapText="1"/>
    </xf>
    <xf numFmtId="0" fontId="20" fillId="0" borderId="1" xfId="5" applyFont="1" applyBorder="1" applyAlignment="1">
      <alignment vertical="center" wrapText="1"/>
    </xf>
    <xf numFmtId="9" fontId="9" fillId="6" borderId="1" xfId="5" applyNumberFormat="1" applyFont="1" applyFill="1" applyBorder="1" applyAlignment="1">
      <alignment horizontal="center" vertical="center" wrapText="1"/>
    </xf>
    <xf numFmtId="0" fontId="9" fillId="6" borderId="1" xfId="5" applyFont="1" applyFill="1" applyBorder="1" applyAlignment="1">
      <alignment vertical="top" wrapText="1"/>
    </xf>
    <xf numFmtId="9" fontId="9" fillId="6" borderId="2" xfId="5" applyNumberFormat="1" applyFont="1" applyFill="1" applyBorder="1" applyAlignment="1">
      <alignment horizontal="center" vertical="center" wrapText="1"/>
    </xf>
    <xf numFmtId="0" fontId="9" fillId="6" borderId="2" xfId="5" applyFont="1" applyFill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9" fillId="0" borderId="0" xfId="5" applyNumberFormat="1" applyFont="1" applyAlignment="1">
      <alignment vertical="top" wrapText="1"/>
    </xf>
    <xf numFmtId="0" fontId="18" fillId="9" borderId="1" xfId="5" applyFont="1" applyFill="1" applyBorder="1" applyAlignment="1">
      <alignment horizontal="center" vertical="center" wrapText="1"/>
    </xf>
    <xf numFmtId="0" fontId="19" fillId="9" borderId="1" xfId="5" applyFont="1" applyFill="1" applyBorder="1" applyAlignment="1">
      <alignment vertical="center" wrapText="1"/>
    </xf>
    <xf numFmtId="9" fontId="9" fillId="9" borderId="1" xfId="5" applyNumberFormat="1" applyFont="1" applyFill="1" applyBorder="1" applyAlignment="1">
      <alignment horizontal="center" vertical="center" wrapText="1"/>
    </xf>
    <xf numFmtId="0" fontId="9" fillId="9" borderId="1" xfId="5" applyFont="1" applyFill="1" applyBorder="1" applyAlignment="1">
      <alignment vertical="top" wrapText="1"/>
    </xf>
    <xf numFmtId="0" fontId="9" fillId="6" borderId="1" xfId="5" applyFont="1" applyFill="1" applyBorder="1" applyAlignment="1">
      <alignment vertical="center" wrapText="1"/>
    </xf>
    <xf numFmtId="170" fontId="9" fillId="0" borderId="0" xfId="5" applyNumberFormat="1" applyAlignment="1">
      <alignment vertical="top" wrapText="1"/>
    </xf>
    <xf numFmtId="0" fontId="20" fillId="0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18" fillId="9" borderId="9" xfId="5" applyFont="1" applyFill="1" applyBorder="1" applyAlignment="1">
      <alignment horizontal="center" vertical="center" wrapText="1"/>
    </xf>
    <xf numFmtId="9" fontId="9" fillId="9" borderId="9" xfId="5" applyNumberFormat="1" applyFont="1" applyFill="1" applyBorder="1" applyAlignment="1">
      <alignment horizontal="center" vertical="center" wrapText="1"/>
    </xf>
    <xf numFmtId="0" fontId="9" fillId="9" borderId="9" xfId="5" applyFont="1" applyFill="1" applyBorder="1" applyAlignment="1">
      <alignment vertical="top" wrapText="1"/>
    </xf>
    <xf numFmtId="0" fontId="18" fillId="0" borderId="9" xfId="5" applyFont="1" applyBorder="1" applyAlignment="1">
      <alignment horizontal="center" vertical="center" wrapText="1"/>
    </xf>
    <xf numFmtId="9" fontId="9" fillId="6" borderId="9" xfId="5" applyNumberFormat="1" applyFont="1" applyFill="1" applyBorder="1" applyAlignment="1">
      <alignment horizontal="center" vertical="center" wrapText="1"/>
    </xf>
    <xf numFmtId="0" fontId="9" fillId="6" borderId="9" xfId="5" applyFont="1" applyFill="1" applyBorder="1" applyAlignment="1">
      <alignment vertical="top" wrapText="1"/>
    </xf>
    <xf numFmtId="0" fontId="18" fillId="0" borderId="1" xfId="5" applyFont="1" applyBorder="1" applyAlignment="1">
      <alignment horizontal="center" vertical="center"/>
    </xf>
    <xf numFmtId="0" fontId="9" fillId="6" borderId="1" xfId="5" applyFont="1" applyFill="1" applyBorder="1"/>
    <xf numFmtId="0" fontId="20" fillId="6" borderId="1" xfId="5" applyFont="1" applyFill="1" applyBorder="1" applyAlignment="1">
      <alignment vertical="center" wrapText="1"/>
    </xf>
    <xf numFmtId="0" fontId="9" fillId="6" borderId="0" xfId="5" applyFill="1"/>
    <xf numFmtId="0" fontId="9" fillId="0" borderId="0" xfId="5" applyBorder="1" applyAlignment="1"/>
    <xf numFmtId="0" fontId="9" fillId="0" borderId="0" xfId="5" applyFont="1" applyBorder="1" applyAlignment="1"/>
    <xf numFmtId="0" fontId="21" fillId="0" borderId="0" xfId="5" applyFont="1" applyBorder="1" applyAlignment="1">
      <alignment horizontal="center"/>
    </xf>
    <xf numFmtId="0" fontId="9" fillId="6" borderId="0" xfId="5" applyFont="1" applyFill="1"/>
    <xf numFmtId="0" fontId="23" fillId="11" borderId="25" xfId="0" applyFont="1" applyFill="1" applyBorder="1" applyAlignment="1">
      <alignment horizontal="center"/>
    </xf>
    <xf numFmtId="0" fontId="23" fillId="11" borderId="2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12" borderId="28" xfId="0" applyFont="1" applyFill="1" applyBorder="1"/>
    <xf numFmtId="0" fontId="0" fillId="12" borderId="0" xfId="0" applyFont="1" applyFill="1" applyBorder="1"/>
    <xf numFmtId="0" fontId="23" fillId="12" borderId="0" xfId="0" applyFont="1" applyFill="1" applyBorder="1" applyAlignment="1">
      <alignment horizontal="center"/>
    </xf>
    <xf numFmtId="0" fontId="24" fillId="0" borderId="0" xfId="0" applyFont="1"/>
    <xf numFmtId="0" fontId="0" fillId="0" borderId="30" xfId="0" applyFont="1" applyFill="1" applyBorder="1"/>
    <xf numFmtId="0" fontId="0" fillId="0" borderId="31" xfId="0" applyFont="1" applyFill="1" applyBorder="1"/>
    <xf numFmtId="0" fontId="0" fillId="0" borderId="31" xfId="0" applyFont="1" applyFill="1" applyBorder="1" applyAlignment="1">
      <alignment vertical="top" wrapText="1"/>
    </xf>
    <xf numFmtId="168" fontId="0" fillId="0" borderId="32" xfId="8" applyNumberFormat="1" applyFont="1" applyFill="1" applyBorder="1" applyAlignment="1">
      <alignment vertical="top"/>
    </xf>
    <xf numFmtId="1" fontId="0" fillId="0" borderId="32" xfId="8" applyNumberFormat="1" applyFont="1" applyFill="1" applyBorder="1" applyAlignment="1">
      <alignment vertical="top"/>
    </xf>
    <xf numFmtId="1" fontId="0" fillId="0" borderId="32" xfId="9" applyNumberFormat="1" applyFont="1" applyFill="1" applyBorder="1" applyAlignment="1">
      <alignment vertical="top"/>
    </xf>
    <xf numFmtId="0" fontId="0" fillId="0" borderId="33" xfId="0" applyFill="1" applyBorder="1" applyAlignment="1">
      <alignment vertical="top" wrapText="1"/>
    </xf>
    <xf numFmtId="168" fontId="0" fillId="0" borderId="0" xfId="8" applyNumberFormat="1" applyFont="1" applyAlignment="1"/>
    <xf numFmtId="0" fontId="0" fillId="0" borderId="34" xfId="0" applyFont="1" applyFill="1" applyBorder="1" applyAlignment="1">
      <alignment vertical="top"/>
    </xf>
    <xf numFmtId="0" fontId="0" fillId="0" borderId="32" xfId="0" applyFont="1" applyFill="1" applyBorder="1" applyAlignment="1">
      <alignment vertical="top"/>
    </xf>
    <xf numFmtId="0" fontId="0" fillId="0" borderId="32" xfId="0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0" xfId="0" applyAlignment="1">
      <alignment vertical="top"/>
    </xf>
    <xf numFmtId="168" fontId="0" fillId="0" borderId="0" xfId="8" applyNumberFormat="1" applyFont="1" applyAlignment="1">
      <alignment vertical="top"/>
    </xf>
    <xf numFmtId="0" fontId="0" fillId="0" borderId="34" xfId="0" applyFont="1" applyFill="1" applyBorder="1"/>
    <xf numFmtId="0" fontId="0" fillId="0" borderId="32" xfId="0" applyFont="1" applyFill="1" applyBorder="1"/>
    <xf numFmtId="0" fontId="0" fillId="0" borderId="35" xfId="0" applyFont="1" applyFill="1" applyBorder="1" applyAlignment="1">
      <alignment wrapText="1"/>
    </xf>
    <xf numFmtId="10" fontId="0" fillId="0" borderId="0" xfId="9" applyNumberFormat="1" applyFont="1"/>
    <xf numFmtId="1" fontId="0" fillId="0" borderId="32" xfId="0" applyNumberFormat="1" applyFont="1" applyFill="1" applyBorder="1" applyAlignment="1">
      <alignment vertical="top"/>
    </xf>
    <xf numFmtId="0" fontId="0" fillId="0" borderId="35" xfId="0" applyFont="1" applyFill="1" applyBorder="1"/>
    <xf numFmtId="0" fontId="0" fillId="0" borderId="32" xfId="0" applyFont="1" applyFill="1" applyBorder="1" applyAlignment="1">
      <alignment wrapText="1"/>
    </xf>
    <xf numFmtId="0" fontId="0" fillId="0" borderId="35" xfId="0" applyFill="1" applyBorder="1" applyAlignment="1">
      <alignment vertical="top"/>
    </xf>
    <xf numFmtId="0" fontId="0" fillId="0" borderId="32" xfId="0" applyFont="1" applyFill="1" applyBorder="1" applyAlignment="1">
      <alignment horizontal="justify" vertical="top"/>
    </xf>
    <xf numFmtId="0" fontId="0" fillId="0" borderId="35" xfId="0" applyFont="1" applyFill="1" applyBorder="1" applyAlignment="1">
      <alignment vertical="top" wrapText="1"/>
    </xf>
    <xf numFmtId="9" fontId="0" fillId="0" borderId="0" xfId="0" applyNumberFormat="1"/>
    <xf numFmtId="0" fontId="0" fillId="0" borderId="36" xfId="0" applyFont="1" applyFill="1" applyBorder="1"/>
    <xf numFmtId="0" fontId="0" fillId="0" borderId="37" xfId="0" applyFont="1" applyFill="1" applyBorder="1"/>
    <xf numFmtId="0" fontId="0" fillId="0" borderId="37" xfId="0" applyFont="1" applyFill="1" applyBorder="1" applyAlignment="1">
      <alignment wrapText="1"/>
    </xf>
    <xf numFmtId="0" fontId="0" fillId="0" borderId="37" xfId="0" applyFont="1" applyFill="1" applyBorder="1" applyAlignment="1">
      <alignment vertical="top" wrapText="1"/>
    </xf>
    <xf numFmtId="168" fontId="0" fillId="0" borderId="38" xfId="8" applyNumberFormat="1" applyFont="1" applyFill="1" applyBorder="1" applyAlignment="1">
      <alignment vertical="top"/>
    </xf>
    <xf numFmtId="1" fontId="0" fillId="0" borderId="38" xfId="8" applyNumberFormat="1" applyFont="1" applyFill="1" applyBorder="1" applyAlignment="1">
      <alignment vertical="top"/>
    </xf>
    <xf numFmtId="0" fontId="0" fillId="0" borderId="39" xfId="0" applyFont="1" applyFill="1" applyBorder="1" applyAlignment="1">
      <alignment vertical="top" wrapText="1"/>
    </xf>
    <xf numFmtId="0" fontId="1" fillId="0" borderId="0" xfId="10"/>
    <xf numFmtId="0" fontId="2" fillId="0" borderId="9" xfId="10" applyFont="1" applyBorder="1" applyAlignment="1">
      <alignment horizontal="center" vertical="center"/>
    </xf>
    <xf numFmtId="0" fontId="2" fillId="0" borderId="0" xfId="10" applyFont="1" applyAlignment="1">
      <alignment horizontal="center"/>
    </xf>
    <xf numFmtId="0" fontId="1" fillId="0" borderId="0" xfId="10" applyAlignment="1">
      <alignment horizontal="center"/>
    </xf>
    <xf numFmtId="0" fontId="2" fillId="0" borderId="6" xfId="10" applyFont="1" applyBorder="1" applyAlignment="1">
      <alignment horizontal="center" vertical="center"/>
    </xf>
    <xf numFmtId="0" fontId="2" fillId="0" borderId="6" xfId="10" applyFont="1" applyBorder="1" applyAlignment="1">
      <alignment horizontal="center"/>
    </xf>
    <xf numFmtId="0" fontId="2" fillId="0" borderId="6" xfId="10" applyFont="1" applyBorder="1" applyAlignment="1">
      <alignment horizontal="center" wrapText="1"/>
    </xf>
    <xf numFmtId="0" fontId="0" fillId="13" borderId="0" xfId="10" applyFont="1" applyFill="1"/>
    <xf numFmtId="0" fontId="1" fillId="13" borderId="0" xfId="10" applyFill="1" applyAlignment="1">
      <alignment horizontal="center"/>
    </xf>
    <xf numFmtId="0" fontId="2" fillId="0" borderId="2" xfId="10" applyFont="1" applyBorder="1" applyAlignment="1">
      <alignment horizontal="center" vertical="center"/>
    </xf>
    <xf numFmtId="0" fontId="2" fillId="0" borderId="2" xfId="10" applyFont="1" applyBorder="1" applyAlignment="1">
      <alignment horizontal="center"/>
    </xf>
    <xf numFmtId="0" fontId="2" fillId="0" borderId="1" xfId="10" applyFont="1" applyBorder="1" applyAlignment="1">
      <alignment horizontal="center"/>
    </xf>
    <xf numFmtId="164" fontId="2" fillId="0" borderId="1" xfId="11" applyFont="1" applyBorder="1" applyAlignment="1">
      <alignment horizontal="center"/>
    </xf>
    <xf numFmtId="0" fontId="2" fillId="0" borderId="1" xfId="10" applyFont="1" applyBorder="1" applyAlignment="1">
      <alignment horizontal="center" vertical="center"/>
    </xf>
    <xf numFmtId="164" fontId="2" fillId="0" borderId="1" xfId="11" quotePrefix="1" applyFont="1" applyBorder="1" applyAlignment="1">
      <alignment horizontal="center" vertical="center"/>
    </xf>
    <xf numFmtId="164" fontId="2" fillId="0" borderId="1" xfId="11" applyFont="1" applyBorder="1" applyAlignment="1">
      <alignment horizontal="center" vertical="center"/>
    </xf>
    <xf numFmtId="0" fontId="4" fillId="0" borderId="1" xfId="12" applyFont="1" applyFill="1" applyBorder="1" applyAlignment="1">
      <alignment wrapText="1"/>
    </xf>
    <xf numFmtId="0" fontId="3" fillId="0" borderId="1" xfId="10" applyFont="1" applyBorder="1" applyAlignment="1">
      <alignment horizontal="center"/>
    </xf>
    <xf numFmtId="0" fontId="3" fillId="0" borderId="1" xfId="10" applyFont="1" applyBorder="1" applyAlignment="1">
      <alignment horizontal="center" vertical="center"/>
    </xf>
    <xf numFmtId="164" fontId="3" fillId="0" borderId="1" xfId="11" applyFont="1" applyBorder="1" applyAlignment="1">
      <alignment horizontal="center" vertical="center"/>
    </xf>
    <xf numFmtId="0" fontId="4" fillId="0" borderId="0" xfId="12" applyFont="1" applyFill="1" applyBorder="1" applyAlignment="1">
      <alignment vertical="top" wrapText="1"/>
    </xf>
    <xf numFmtId="0" fontId="3" fillId="0" borderId="1" xfId="10" applyFont="1" applyFill="1" applyBorder="1" applyAlignment="1">
      <alignment horizontal="left" vertical="top" wrapText="1"/>
    </xf>
    <xf numFmtId="0" fontId="3" fillId="14" borderId="1" xfId="10" applyFont="1" applyFill="1" applyBorder="1" applyAlignment="1">
      <alignment horizontal="left" vertical="top" wrapText="1"/>
    </xf>
    <xf numFmtId="0" fontId="4" fillId="14" borderId="1" xfId="10" applyFont="1" applyFill="1" applyBorder="1" applyAlignment="1">
      <alignment horizontal="left" vertical="top" wrapText="1"/>
    </xf>
    <xf numFmtId="0" fontId="3" fillId="15" borderId="1" xfId="10" applyFont="1" applyFill="1" applyBorder="1" applyAlignment="1">
      <alignment horizontal="left" wrapText="1"/>
    </xf>
    <xf numFmtId="0" fontId="3" fillId="15" borderId="1" xfId="10" applyFont="1" applyFill="1" applyBorder="1" applyAlignment="1">
      <alignment horizontal="center" wrapText="1"/>
    </xf>
    <xf numFmtId="164" fontId="3" fillId="15" borderId="1" xfId="11" applyFont="1" applyFill="1" applyBorder="1" applyAlignment="1">
      <alignment horizontal="center" wrapText="1"/>
    </xf>
    <xf numFmtId="164" fontId="3" fillId="14" borderId="1" xfId="11" applyFont="1" applyFill="1" applyBorder="1" applyAlignment="1">
      <alignment horizontal="center" wrapText="1"/>
    </xf>
    <xf numFmtId="0" fontId="3" fillId="14" borderId="1" xfId="10" applyFont="1" applyFill="1" applyBorder="1" applyAlignment="1">
      <alignment horizontal="center" wrapText="1"/>
    </xf>
    <xf numFmtId="0" fontId="2" fillId="6" borderId="0" xfId="10" applyFont="1" applyFill="1" applyAlignment="1">
      <alignment horizontal="left" vertical="top" wrapText="1"/>
    </xf>
    <xf numFmtId="0" fontId="1" fillId="6" borderId="0" xfId="10" applyFill="1" applyAlignment="1">
      <alignment horizontal="left" vertical="top" wrapText="1"/>
    </xf>
    <xf numFmtId="0" fontId="3" fillId="6" borderId="1" xfId="10" applyFont="1" applyFill="1" applyBorder="1" applyAlignment="1">
      <alignment horizontal="left" vertical="top" wrapText="1"/>
    </xf>
    <xf numFmtId="0" fontId="4" fillId="6" borderId="1" xfId="10" applyFont="1" applyFill="1" applyBorder="1" applyAlignment="1">
      <alignment horizontal="left" vertical="center" wrapText="1"/>
    </xf>
    <xf numFmtId="0" fontId="3" fillId="6" borderId="1" xfId="10" applyFont="1" applyFill="1" applyBorder="1" applyAlignment="1">
      <alignment horizontal="left" vertical="center" wrapText="1"/>
    </xf>
    <xf numFmtId="0" fontId="3" fillId="6" borderId="1" xfId="10" applyFont="1" applyFill="1" applyBorder="1" applyAlignment="1">
      <alignment horizontal="right" vertical="center" wrapText="1"/>
    </xf>
    <xf numFmtId="9" fontId="3" fillId="6" borderId="1" xfId="10" applyNumberFormat="1" applyFont="1" applyFill="1" applyBorder="1" applyAlignment="1">
      <alignment horizontal="center" vertical="center" wrapText="1"/>
    </xf>
    <xf numFmtId="164" fontId="3" fillId="6" borderId="1" xfId="11" applyFont="1" applyFill="1" applyBorder="1" applyAlignment="1">
      <alignment horizontal="center" vertical="center" wrapText="1"/>
    </xf>
    <xf numFmtId="0" fontId="3" fillId="6" borderId="1" xfId="10" applyFont="1" applyFill="1" applyBorder="1" applyAlignment="1">
      <alignment horizontal="center" vertical="center" wrapText="1"/>
    </xf>
    <xf numFmtId="164" fontId="3" fillId="0" borderId="1" xfId="11" applyFont="1" applyFill="1" applyBorder="1" applyAlignment="1">
      <alignment horizontal="center" vertical="center" wrapText="1"/>
    </xf>
    <xf numFmtId="0" fontId="3" fillId="6" borderId="1" xfId="10" applyFont="1" applyFill="1" applyBorder="1" applyAlignment="1">
      <alignment horizontal="right" vertical="top" wrapText="1"/>
    </xf>
    <xf numFmtId="9" fontId="3" fillId="6" borderId="1" xfId="10" applyNumberFormat="1" applyFont="1" applyFill="1" applyBorder="1" applyAlignment="1">
      <alignment horizontal="center" vertical="top" wrapText="1"/>
    </xf>
    <xf numFmtId="164" fontId="3" fillId="6" borderId="1" xfId="11" applyFont="1" applyFill="1" applyBorder="1" applyAlignment="1">
      <alignment horizontal="center" vertical="top" wrapText="1"/>
    </xf>
    <xf numFmtId="0" fontId="3" fillId="6" borderId="1" xfId="10" applyFont="1" applyFill="1" applyBorder="1" applyAlignment="1">
      <alignment horizontal="center" vertical="top" wrapText="1"/>
    </xf>
    <xf numFmtId="0" fontId="4" fillId="6" borderId="1" xfId="10" applyFont="1" applyFill="1" applyBorder="1" applyAlignment="1">
      <alignment horizontal="left" vertical="top" wrapText="1"/>
    </xf>
    <xf numFmtId="164" fontId="3" fillId="0" borderId="1" xfId="11" applyFont="1" applyFill="1" applyBorder="1" applyAlignment="1">
      <alignment horizontal="center" vertical="top" wrapText="1"/>
    </xf>
    <xf numFmtId="9" fontId="3" fillId="6" borderId="1" xfId="11" applyNumberFormat="1" applyFont="1" applyFill="1" applyBorder="1" applyAlignment="1">
      <alignment horizontal="center" vertical="top" wrapText="1"/>
    </xf>
    <xf numFmtId="164" fontId="3" fillId="6" borderId="1" xfId="10" applyNumberFormat="1" applyFont="1" applyFill="1" applyBorder="1" applyAlignment="1">
      <alignment horizontal="left" vertical="top" wrapText="1"/>
    </xf>
    <xf numFmtId="3" fontId="3" fillId="0" borderId="1" xfId="13" applyNumberFormat="1" applyFont="1" applyBorder="1" applyAlignment="1">
      <alignment vertical="top"/>
    </xf>
    <xf numFmtId="3" fontId="3" fillId="6" borderId="1" xfId="13" applyNumberFormat="1" applyFont="1" applyFill="1" applyBorder="1" applyAlignment="1">
      <alignment vertical="top"/>
    </xf>
    <xf numFmtId="3" fontId="3" fillId="0" borderId="1" xfId="13" applyNumberFormat="1" applyFont="1" applyBorder="1" applyAlignment="1">
      <alignment horizontal="center" vertical="top"/>
    </xf>
    <xf numFmtId="3" fontId="3" fillId="0" borderId="1" xfId="13" applyNumberFormat="1" applyFont="1" applyBorder="1" applyAlignment="1">
      <alignment horizontal="right" vertical="top"/>
    </xf>
    <xf numFmtId="3" fontId="3" fillId="6" borderId="1" xfId="13" applyNumberFormat="1" applyFont="1" applyFill="1" applyBorder="1" applyAlignment="1">
      <alignment horizontal="right" vertical="top"/>
    </xf>
    <xf numFmtId="9" fontId="3" fillId="6" borderId="1" xfId="10" applyNumberFormat="1" applyFont="1" applyFill="1" applyBorder="1" applyAlignment="1">
      <alignment horizontal="right" vertical="top" wrapText="1"/>
    </xf>
    <xf numFmtId="0" fontId="3" fillId="14" borderId="1" xfId="10" applyFont="1" applyFill="1" applyBorder="1" applyAlignment="1">
      <alignment horizontal="left" wrapText="1"/>
    </xf>
    <xf numFmtId="0" fontId="8" fillId="6" borderId="1" xfId="10" applyFont="1" applyFill="1" applyBorder="1" applyAlignment="1">
      <alignment horizontal="left" vertical="top" wrapText="1"/>
    </xf>
    <xf numFmtId="9" fontId="3" fillId="6" borderId="1" xfId="10" quotePrefix="1" applyNumberFormat="1" applyFont="1" applyFill="1" applyBorder="1" applyAlignment="1">
      <alignment horizontal="center" vertical="top" wrapText="1"/>
    </xf>
    <xf numFmtId="9" fontId="3" fillId="6" borderId="1" xfId="11" quotePrefix="1" applyNumberFormat="1" applyFont="1" applyFill="1" applyBorder="1" applyAlignment="1">
      <alignment horizontal="center" vertical="top" wrapText="1"/>
    </xf>
    <xf numFmtId="0" fontId="3" fillId="6" borderId="1" xfId="10" quotePrefix="1" applyFont="1" applyFill="1" applyBorder="1" applyAlignment="1">
      <alignment horizontal="center" vertical="top" wrapText="1"/>
    </xf>
    <xf numFmtId="0" fontId="6" fillId="6" borderId="1" xfId="10" applyFont="1" applyFill="1" applyBorder="1" applyAlignment="1">
      <alignment horizontal="left" vertical="top" wrapText="1"/>
    </xf>
    <xf numFmtId="171" fontId="3" fillId="6" borderId="1" xfId="14" applyNumberFormat="1" applyFont="1" applyFill="1" applyBorder="1" applyAlignment="1">
      <alignment horizontal="left" vertical="top" wrapText="1"/>
    </xf>
    <xf numFmtId="0" fontId="0" fillId="6" borderId="0" xfId="10" applyFont="1" applyFill="1" applyAlignment="1">
      <alignment horizontal="left" vertical="top" wrapText="1"/>
    </xf>
    <xf numFmtId="3" fontId="27" fillId="0" borderId="1" xfId="13" applyNumberFormat="1" applyFont="1" applyBorder="1" applyAlignment="1">
      <alignment horizontal="right" vertical="top"/>
    </xf>
    <xf numFmtId="9" fontId="27" fillId="6" borderId="1" xfId="10" quotePrefix="1" applyNumberFormat="1" applyFont="1" applyFill="1" applyBorder="1" applyAlignment="1">
      <alignment horizontal="right" vertical="top" wrapText="1"/>
    </xf>
    <xf numFmtId="164" fontId="27" fillId="6" borderId="1" xfId="11" quotePrefix="1" applyFont="1" applyFill="1" applyBorder="1" applyAlignment="1">
      <alignment horizontal="right" vertical="top" wrapText="1"/>
    </xf>
    <xf numFmtId="3" fontId="27" fillId="6" borderId="1" xfId="13" applyNumberFormat="1" applyFont="1" applyFill="1" applyBorder="1" applyAlignment="1">
      <alignment horizontal="right" vertical="top"/>
    </xf>
    <xf numFmtId="0" fontId="4" fillId="14" borderId="1" xfId="10" applyFont="1" applyFill="1" applyBorder="1" applyAlignment="1">
      <alignment vertical="top" wrapText="1"/>
    </xf>
    <xf numFmtId="0" fontId="3" fillId="6" borderId="1" xfId="10" applyFont="1" applyFill="1" applyBorder="1" applyAlignment="1">
      <alignment vertical="center" wrapText="1"/>
    </xf>
    <xf numFmtId="0" fontId="3" fillId="6" borderId="1" xfId="10" applyFont="1" applyFill="1" applyBorder="1" applyAlignment="1">
      <alignment vertical="top" wrapText="1"/>
    </xf>
    <xf numFmtId="0" fontId="4" fillId="14" borderId="1" xfId="13" applyFont="1" applyFill="1" applyBorder="1" applyAlignment="1">
      <alignment horizontal="left" vertical="center" wrapText="1"/>
    </xf>
    <xf numFmtId="0" fontId="3" fillId="14" borderId="1" xfId="10" applyFont="1" applyFill="1" applyBorder="1" applyAlignment="1">
      <alignment horizontal="left" vertical="center" wrapText="1"/>
    </xf>
    <xf numFmtId="164" fontId="3" fillId="6" borderId="1" xfId="11" applyFont="1" applyFill="1" applyBorder="1" applyAlignment="1">
      <alignment horizontal="right" vertical="top" wrapText="1"/>
    </xf>
    <xf numFmtId="3" fontId="3" fillId="6" borderId="1" xfId="13" quotePrefix="1" applyNumberFormat="1" applyFont="1" applyFill="1" applyBorder="1" applyAlignment="1">
      <alignment horizontal="center" vertical="top"/>
    </xf>
    <xf numFmtId="3" fontId="3" fillId="6" borderId="1" xfId="13" quotePrefix="1" applyNumberFormat="1" applyFont="1" applyFill="1" applyBorder="1" applyAlignment="1">
      <alignment horizontal="right" vertical="top"/>
    </xf>
    <xf numFmtId="164" fontId="3" fillId="6" borderId="1" xfId="11" quotePrefix="1" applyFont="1" applyFill="1" applyBorder="1" applyAlignment="1">
      <alignment horizontal="right" vertical="top" wrapText="1"/>
    </xf>
    <xf numFmtId="3" fontId="3" fillId="6" borderId="1" xfId="10" applyNumberFormat="1" applyFont="1" applyFill="1" applyBorder="1" applyAlignment="1">
      <alignment horizontal="right" vertical="top" wrapText="1"/>
    </xf>
    <xf numFmtId="3" fontId="3" fillId="0" borderId="1" xfId="13" quotePrefix="1" applyNumberFormat="1" applyFont="1" applyBorder="1" applyAlignment="1">
      <alignment vertical="top"/>
    </xf>
    <xf numFmtId="167" fontId="3" fillId="6" borderId="1" xfId="15" applyNumberFormat="1" applyFont="1" applyFill="1" applyBorder="1" applyAlignment="1">
      <alignment horizontal="right" vertical="top"/>
    </xf>
    <xf numFmtId="164" fontId="3" fillId="6" borderId="1" xfId="11" quotePrefix="1" applyFont="1" applyFill="1" applyBorder="1" applyAlignment="1">
      <alignment horizontal="center" vertical="top" wrapText="1"/>
    </xf>
    <xf numFmtId="167" fontId="3" fillId="6" borderId="0" xfId="15" applyNumberFormat="1" applyFont="1" applyFill="1" applyAlignment="1">
      <alignment horizontal="right" vertical="top" wrapText="1"/>
    </xf>
    <xf numFmtId="0" fontId="4" fillId="13" borderId="1" xfId="10" applyFont="1" applyFill="1" applyBorder="1" applyAlignment="1">
      <alignment horizontal="left" vertical="top" wrapText="1"/>
    </xf>
    <xf numFmtId="0" fontId="3" fillId="14" borderId="1" xfId="10" applyFont="1" applyFill="1" applyBorder="1" applyAlignment="1">
      <alignment horizontal="right" wrapText="1"/>
    </xf>
    <xf numFmtId="0" fontId="4" fillId="6" borderId="1" xfId="10" applyFont="1" applyFill="1" applyBorder="1" applyAlignment="1">
      <alignment vertical="top" wrapText="1"/>
    </xf>
    <xf numFmtId="0" fontId="4" fillId="6" borderId="1" xfId="10" applyFont="1" applyFill="1" applyBorder="1" applyAlignment="1">
      <alignment vertical="center" wrapText="1"/>
    </xf>
    <xf numFmtId="0" fontId="4" fillId="14" borderId="1" xfId="10" applyFont="1" applyFill="1" applyBorder="1" applyAlignment="1">
      <alignment vertical="center" wrapText="1"/>
    </xf>
    <xf numFmtId="3" fontId="3" fillId="6" borderId="1" xfId="10" applyNumberFormat="1" applyFont="1" applyFill="1" applyBorder="1" applyAlignment="1">
      <alignment horizontal="left" vertical="top" wrapText="1"/>
    </xf>
    <xf numFmtId="0" fontId="2" fillId="6" borderId="0" xfId="10" applyFont="1" applyFill="1" applyAlignment="1">
      <alignment horizontal="left" wrapText="1"/>
    </xf>
    <xf numFmtId="0" fontId="1" fillId="6" borderId="0" xfId="10" applyFill="1" applyAlignment="1">
      <alignment horizontal="left" wrapText="1"/>
    </xf>
    <xf numFmtId="9" fontId="3" fillId="14" borderId="1" xfId="10" applyNumberFormat="1" applyFont="1" applyFill="1" applyBorder="1" applyAlignment="1">
      <alignment horizontal="center" wrapText="1"/>
    </xf>
    <xf numFmtId="0" fontId="1" fillId="6" borderId="0" xfId="10" applyFill="1"/>
    <xf numFmtId="0" fontId="3" fillId="16" borderId="1" xfId="10" applyFont="1" applyFill="1" applyBorder="1" applyAlignment="1">
      <alignment horizontal="left" vertical="top" wrapText="1"/>
    </xf>
    <xf numFmtId="0" fontId="3" fillId="16" borderId="1" xfId="10" applyFont="1" applyFill="1" applyBorder="1" applyAlignment="1">
      <alignment vertical="center" wrapText="1"/>
    </xf>
    <xf numFmtId="0" fontId="3" fillId="16" borderId="1" xfId="10" applyFont="1" applyFill="1" applyBorder="1" applyAlignment="1">
      <alignment horizontal="right" vertical="top" wrapText="1"/>
    </xf>
    <xf numFmtId="9" fontId="3" fillId="16" borderId="1" xfId="10" applyNumberFormat="1" applyFont="1" applyFill="1" applyBorder="1" applyAlignment="1">
      <alignment horizontal="center" vertical="top" wrapText="1"/>
    </xf>
    <xf numFmtId="3" fontId="3" fillId="16" borderId="1" xfId="13" applyNumberFormat="1" applyFont="1" applyFill="1" applyBorder="1" applyAlignment="1">
      <alignment horizontal="center" vertical="top"/>
    </xf>
    <xf numFmtId="3" fontId="3" fillId="16" borderId="1" xfId="13" applyNumberFormat="1" applyFont="1" applyFill="1" applyBorder="1" applyAlignment="1">
      <alignment horizontal="right" vertical="top"/>
    </xf>
    <xf numFmtId="164" fontId="3" fillId="16" borderId="1" xfId="11" applyFont="1" applyFill="1" applyBorder="1" applyAlignment="1">
      <alignment horizontal="center" vertical="top" wrapText="1"/>
    </xf>
    <xf numFmtId="0" fontId="3" fillId="16" borderId="1" xfId="10" applyFont="1" applyFill="1" applyBorder="1" applyAlignment="1">
      <alignment horizontal="center" vertical="top" wrapText="1"/>
    </xf>
    <xf numFmtId="0" fontId="3" fillId="0" borderId="6" xfId="10" applyFont="1" applyBorder="1" applyAlignment="1">
      <alignment horizontal="center"/>
    </xf>
    <xf numFmtId="0" fontId="3" fillId="0" borderId="8" xfId="10" applyFont="1" applyBorder="1" applyAlignment="1">
      <alignment horizontal="center"/>
    </xf>
    <xf numFmtId="0" fontId="3" fillId="13" borderId="0" xfId="12" applyFont="1" applyFill="1" applyBorder="1" applyAlignment="1">
      <alignment vertical="top" wrapText="1"/>
    </xf>
    <xf numFmtId="0" fontId="3" fillId="0" borderId="7" xfId="10" applyFont="1" applyBorder="1" applyAlignment="1">
      <alignment horizontal="center"/>
    </xf>
    <xf numFmtId="0" fontId="3" fillId="0" borderId="6" xfId="10" applyFont="1" applyBorder="1" applyAlignment="1">
      <alignment horizontal="center" vertical="center"/>
    </xf>
    <xf numFmtId="164" fontId="3" fillId="0" borderId="6" xfId="11" applyFont="1" applyBorder="1" applyAlignment="1">
      <alignment horizontal="center" vertical="center"/>
    </xf>
    <xf numFmtId="20" fontId="3" fillId="0" borderId="12" xfId="10" quotePrefix="1" applyNumberFormat="1" applyFont="1" applyFill="1" applyBorder="1" applyAlignment="1">
      <alignment horizontal="left" vertical="top" wrapText="1"/>
    </xf>
    <xf numFmtId="0" fontId="3" fillId="0" borderId="10" xfId="10" applyFont="1" applyFill="1" applyBorder="1" applyAlignment="1">
      <alignment horizontal="left" vertical="top" wrapText="1"/>
    </xf>
    <xf numFmtId="0" fontId="3" fillId="0" borderId="12" xfId="10" quotePrefix="1" applyFont="1" applyFill="1" applyBorder="1" applyAlignment="1">
      <alignment horizontal="left" vertical="top" wrapText="1"/>
    </xf>
    <xf numFmtId="0" fontId="4" fillId="14" borderId="9" xfId="10" applyFont="1" applyFill="1" applyBorder="1" applyAlignment="1">
      <alignment horizontal="left" vertical="top" wrapText="1"/>
    </xf>
    <xf numFmtId="0" fontId="3" fillId="14" borderId="9" xfId="10" applyFont="1" applyFill="1" applyBorder="1" applyAlignment="1">
      <alignment horizontal="left" vertical="top" wrapText="1"/>
    </xf>
    <xf numFmtId="0" fontId="3" fillId="14" borderId="9" xfId="10" applyFont="1" applyFill="1" applyBorder="1" applyAlignment="1">
      <alignment horizontal="center" vertical="top" wrapText="1"/>
    </xf>
    <xf numFmtId="164" fontId="3" fillId="14" borderId="9" xfId="11" applyFont="1" applyFill="1" applyBorder="1" applyAlignment="1">
      <alignment horizontal="center" vertical="top" wrapText="1"/>
    </xf>
    <xf numFmtId="9" fontId="4" fillId="14" borderId="9" xfId="11" applyNumberFormat="1" applyFont="1" applyFill="1" applyBorder="1" applyAlignment="1">
      <alignment horizontal="center" vertical="top" wrapText="1"/>
    </xf>
    <xf numFmtId="164" fontId="4" fillId="14" borderId="9" xfId="11" applyFont="1" applyFill="1" applyBorder="1" applyAlignment="1">
      <alignment horizontal="center" vertical="top" wrapText="1"/>
    </xf>
    <xf numFmtId="20" fontId="3" fillId="0" borderId="8" xfId="10" quotePrefix="1" applyNumberFormat="1" applyFont="1" applyFill="1" applyBorder="1" applyAlignment="1">
      <alignment horizontal="left" vertical="top" wrapText="1"/>
    </xf>
    <xf numFmtId="0" fontId="3" fillId="0" borderId="7" xfId="10" applyFont="1" applyFill="1" applyBorder="1" applyAlignment="1">
      <alignment horizontal="left" vertical="top" wrapText="1"/>
    </xf>
    <xf numFmtId="0" fontId="3" fillId="0" borderId="8" xfId="10" quotePrefix="1" applyFont="1" applyFill="1" applyBorder="1" applyAlignment="1">
      <alignment horizontal="left" vertical="top" wrapText="1"/>
    </xf>
    <xf numFmtId="0" fontId="4" fillId="14" borderId="2" xfId="10" applyFont="1" applyFill="1" applyBorder="1" applyAlignment="1">
      <alignment horizontal="left" vertical="top" wrapText="1"/>
    </xf>
    <xf numFmtId="0" fontId="3" fillId="14" borderId="2" xfId="10" applyFont="1" applyFill="1" applyBorder="1" applyAlignment="1">
      <alignment horizontal="left" wrapText="1"/>
    </xf>
    <xf numFmtId="0" fontId="3" fillId="14" borderId="2" xfId="10" applyFont="1" applyFill="1" applyBorder="1" applyAlignment="1">
      <alignment horizontal="center" wrapText="1"/>
    </xf>
    <xf numFmtId="164" fontId="3" fillId="14" borderId="2" xfId="11" applyFont="1" applyFill="1" applyBorder="1" applyAlignment="1">
      <alignment horizontal="center" wrapText="1"/>
    </xf>
    <xf numFmtId="9" fontId="4" fillId="14" borderId="2" xfId="11" applyNumberFormat="1" applyFont="1" applyFill="1" applyBorder="1" applyAlignment="1">
      <alignment horizontal="center" wrapText="1"/>
    </xf>
    <xf numFmtId="164" fontId="4" fillId="14" borderId="2" xfId="11" applyFont="1" applyFill="1" applyBorder="1" applyAlignment="1">
      <alignment horizontal="center" wrapText="1"/>
    </xf>
    <xf numFmtId="0" fontId="3" fillId="6" borderId="6" xfId="10" applyFont="1" applyFill="1" applyBorder="1" applyAlignment="1">
      <alignment horizontal="left" vertical="top" wrapText="1"/>
    </xf>
    <xf numFmtId="0" fontId="3" fillId="6" borderId="8" xfId="10" applyFont="1" applyFill="1" applyBorder="1" applyAlignment="1">
      <alignment horizontal="left" vertical="top" wrapText="1"/>
    </xf>
    <xf numFmtId="0" fontId="3" fillId="6" borderId="7" xfId="10" applyFont="1" applyFill="1" applyBorder="1" applyAlignment="1">
      <alignment horizontal="left" vertical="top" wrapText="1"/>
    </xf>
    <xf numFmtId="0" fontId="28" fillId="6" borderId="1" xfId="10" applyFont="1" applyFill="1" applyBorder="1" applyAlignment="1">
      <alignment horizontal="left" vertical="top" wrapText="1"/>
    </xf>
    <xf numFmtId="9" fontId="28" fillId="6" borderId="1" xfId="10" applyNumberFormat="1" applyFont="1" applyFill="1" applyBorder="1" applyAlignment="1">
      <alignment horizontal="center" vertical="center" wrapText="1"/>
    </xf>
    <xf numFmtId="164" fontId="28" fillId="6" borderId="1" xfId="11" applyFont="1" applyFill="1" applyBorder="1" applyAlignment="1">
      <alignment horizontal="center" vertical="center" wrapText="1"/>
    </xf>
    <xf numFmtId="0" fontId="0" fillId="0" borderId="0" xfId="10" applyFont="1"/>
    <xf numFmtId="0" fontId="7" fillId="17" borderId="0" xfId="10" applyFont="1" applyFill="1"/>
    <xf numFmtId="0" fontId="1" fillId="17" borderId="0" xfId="10" applyFill="1"/>
    <xf numFmtId="171" fontId="0" fillId="0" borderId="0" xfId="14" applyNumberFormat="1" applyFont="1"/>
    <xf numFmtId="164" fontId="1" fillId="17" borderId="0" xfId="10" applyNumberFormat="1" applyFill="1"/>
    <xf numFmtId="171" fontId="7" fillId="0" borderId="0" xfId="14" applyNumberFormat="1" applyFont="1"/>
    <xf numFmtId="171" fontId="3" fillId="0" borderId="1" xfId="14" applyNumberFormat="1" applyFont="1" applyFill="1" applyBorder="1" applyAlignment="1">
      <alignment horizontal="left" wrapText="1"/>
    </xf>
    <xf numFmtId="171" fontId="1" fillId="0" borderId="0" xfId="10" applyNumberFormat="1"/>
    <xf numFmtId="9" fontId="28" fillId="0" borderId="1" xfId="10" applyNumberFormat="1" applyFont="1" applyFill="1" applyBorder="1" applyAlignment="1">
      <alignment horizontal="center" vertical="center" wrapText="1"/>
    </xf>
    <xf numFmtId="164" fontId="1" fillId="0" borderId="0" xfId="10" applyNumberFormat="1"/>
    <xf numFmtId="0" fontId="2" fillId="17" borderId="0" xfId="10" applyFont="1" applyFill="1"/>
    <xf numFmtId="0" fontId="3" fillId="0" borderId="1" xfId="10" applyFont="1" applyFill="1" applyBorder="1" applyAlignment="1">
      <alignment horizontal="right" vertical="center" wrapText="1"/>
    </xf>
    <xf numFmtId="9" fontId="3" fillId="0" borderId="1" xfId="10" applyNumberFormat="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7" fillId="0" borderId="0" xfId="10" applyFont="1"/>
    <xf numFmtId="0" fontId="1" fillId="0" borderId="0" xfId="10" applyFill="1"/>
    <xf numFmtId="0" fontId="2" fillId="7" borderId="0" xfId="10" applyFont="1" applyFill="1"/>
    <xf numFmtId="0" fontId="1" fillId="7" borderId="0" xfId="10" applyFill="1"/>
    <xf numFmtId="0" fontId="29" fillId="0" borderId="6" xfId="10" applyFont="1" applyBorder="1"/>
    <xf numFmtId="0" fontId="29" fillId="0" borderId="8" xfId="10" applyFont="1" applyBorder="1"/>
    <xf numFmtId="0" fontId="29" fillId="0" borderId="7" xfId="10" applyFont="1" applyBorder="1"/>
    <xf numFmtId="0" fontId="3" fillId="0" borderId="1" xfId="10" applyFont="1" applyFill="1" applyBorder="1" applyAlignment="1">
      <alignment vertical="top"/>
    </xf>
    <xf numFmtId="0" fontId="29" fillId="0" borderId="1" xfId="10" applyFont="1" applyFill="1" applyBorder="1"/>
    <xf numFmtId="0" fontId="3" fillId="0" borderId="1" xfId="10" applyFont="1" applyFill="1" applyBorder="1" applyAlignment="1">
      <alignment horizontal="center"/>
    </xf>
    <xf numFmtId="43" fontId="29" fillId="0" borderId="1" xfId="14" applyFont="1" applyFill="1" applyBorder="1"/>
    <xf numFmtId="171" fontId="3" fillId="0" borderId="1" xfId="14" applyNumberFormat="1" applyFont="1" applyFill="1" applyBorder="1"/>
    <xf numFmtId="0" fontId="2" fillId="18" borderId="0" xfId="10" applyFont="1" applyFill="1"/>
    <xf numFmtId="0" fontId="1" fillId="18" borderId="0" xfId="10" applyFill="1"/>
    <xf numFmtId="0" fontId="3" fillId="0" borderId="1" xfId="10" applyFont="1" applyFill="1" applyBorder="1" applyAlignment="1">
      <alignment vertical="top" wrapText="1"/>
    </xf>
    <xf numFmtId="0" fontId="29" fillId="0" borderId="0" xfId="10" applyFont="1"/>
    <xf numFmtId="0" fontId="3" fillId="14" borderId="42" xfId="10" applyFont="1" applyFill="1" applyBorder="1" applyAlignment="1">
      <alignment horizontal="left" vertical="top" wrapText="1"/>
    </xf>
    <xf numFmtId="0" fontId="4" fillId="14" borderId="1" xfId="10" applyFont="1" applyFill="1" applyBorder="1" applyAlignment="1">
      <alignment horizontal="left" vertical="center" wrapText="1"/>
    </xf>
    <xf numFmtId="0" fontId="3" fillId="14" borderId="1" xfId="10" applyFont="1" applyFill="1" applyBorder="1" applyAlignment="1">
      <alignment horizontal="right" vertical="center" wrapText="1"/>
    </xf>
    <xf numFmtId="9" fontId="3" fillId="14" borderId="1" xfId="10" applyNumberFormat="1" applyFont="1" applyFill="1" applyBorder="1" applyAlignment="1">
      <alignment horizontal="center" vertical="center" wrapText="1"/>
    </xf>
    <xf numFmtId="164" fontId="3" fillId="14" borderId="1" xfId="11" applyFont="1" applyFill="1" applyBorder="1" applyAlignment="1">
      <alignment horizontal="center" vertical="center" wrapText="1"/>
    </xf>
    <xf numFmtId="9" fontId="4" fillId="14" borderId="1" xfId="10" applyNumberFormat="1" applyFont="1" applyFill="1" applyBorder="1" applyAlignment="1">
      <alignment horizontal="center" vertical="center" wrapText="1"/>
    </xf>
    <xf numFmtId="164" fontId="4" fillId="14" borderId="1" xfId="11" applyFont="1" applyFill="1" applyBorder="1" applyAlignment="1">
      <alignment horizontal="center" vertical="center" wrapText="1"/>
    </xf>
    <xf numFmtId="0" fontId="3" fillId="14" borderId="1" xfId="10" applyFont="1" applyFill="1" applyBorder="1" applyAlignment="1">
      <alignment horizontal="center" vertical="center" wrapText="1"/>
    </xf>
    <xf numFmtId="9" fontId="0" fillId="0" borderId="0" xfId="9" applyFont="1"/>
    <xf numFmtId="0" fontId="28" fillId="6" borderId="2" xfId="10" applyFont="1" applyFill="1" applyBorder="1" applyAlignment="1">
      <alignment horizontal="left" vertical="top" wrapText="1"/>
    </xf>
    <xf numFmtId="164" fontId="3" fillId="0" borderId="1" xfId="1" applyFont="1" applyFill="1" applyBorder="1" applyAlignment="1">
      <alignment horizontal="center" vertical="center" wrapText="1"/>
    </xf>
    <xf numFmtId="164" fontId="28" fillId="0" borderId="1" xfId="11" applyFont="1" applyFill="1" applyBorder="1" applyAlignment="1">
      <alignment horizontal="center" vertical="center" wrapText="1"/>
    </xf>
    <xf numFmtId="0" fontId="1" fillId="0" borderId="0" xfId="10" applyAlignment="1">
      <alignment horizontal="right"/>
    </xf>
    <xf numFmtId="164" fontId="3" fillId="6" borderId="1" xfId="11" applyFont="1" applyFill="1" applyBorder="1" applyAlignment="1">
      <alignment horizontal="center" wrapText="1"/>
    </xf>
    <xf numFmtId="171" fontId="3" fillId="6" borderId="0" xfId="14" applyNumberFormat="1" applyFont="1" applyFill="1" applyAlignment="1"/>
    <xf numFmtId="171" fontId="30" fillId="0" borderId="0" xfId="10" applyNumberFormat="1" applyFont="1"/>
    <xf numFmtId="171" fontId="3" fillId="0" borderId="0" xfId="12" applyNumberFormat="1" applyFont="1" applyAlignment="1"/>
    <xf numFmtId="164" fontId="1" fillId="13" borderId="0" xfId="10" applyNumberFormat="1" applyFill="1"/>
    <xf numFmtId="171" fontId="1" fillId="13" borderId="0" xfId="10" applyNumberFormat="1" applyFill="1"/>
    <xf numFmtId="0" fontId="0" fillId="0" borderId="0" xfId="10" applyFont="1" applyAlignment="1">
      <alignment horizontal="right"/>
    </xf>
    <xf numFmtId="9" fontId="3" fillId="0" borderId="1" xfId="10" applyNumberFormat="1" applyFont="1" applyFill="1" applyBorder="1" applyAlignment="1">
      <alignment vertical="center" wrapText="1"/>
    </xf>
    <xf numFmtId="0" fontId="3" fillId="14" borderId="6" xfId="10" applyFont="1" applyFill="1" applyBorder="1" applyAlignment="1">
      <alignment horizontal="left" vertical="top" wrapText="1"/>
    </xf>
    <xf numFmtId="0" fontId="3" fillId="14" borderId="8" xfId="10" applyFont="1" applyFill="1" applyBorder="1" applyAlignment="1">
      <alignment horizontal="left" vertical="top" wrapText="1"/>
    </xf>
    <xf numFmtId="0" fontId="3" fillId="14" borderId="7" xfId="10" applyFont="1" applyFill="1" applyBorder="1" applyAlignment="1">
      <alignment horizontal="left" vertical="top" wrapText="1"/>
    </xf>
    <xf numFmtId="9" fontId="4" fillId="14" borderId="1" xfId="10" applyNumberFormat="1" applyFont="1" applyFill="1" applyBorder="1" applyAlignment="1">
      <alignment horizontal="center" vertical="top" wrapText="1"/>
    </xf>
    <xf numFmtId="0" fontId="28" fillId="6" borderId="1" xfId="10" applyFont="1" applyFill="1" applyBorder="1" applyAlignment="1">
      <alignment horizontal="left" vertical="center" wrapText="1"/>
    </xf>
    <xf numFmtId="0" fontId="29" fillId="0" borderId="2" xfId="10" applyFont="1" applyBorder="1"/>
    <xf numFmtId="0" fontId="29" fillId="0" borderId="5" xfId="10" applyFont="1" applyBorder="1"/>
    <xf numFmtId="0" fontId="29" fillId="0" borderId="3" xfId="10" applyFont="1" applyBorder="1"/>
    <xf numFmtId="0" fontId="3" fillId="0" borderId="1" xfId="10" applyFont="1" applyBorder="1" applyAlignment="1">
      <alignment vertical="top" wrapText="1"/>
    </xf>
    <xf numFmtId="0" fontId="29" fillId="0" borderId="1" xfId="10" applyFont="1" applyBorder="1" applyAlignment="1"/>
    <xf numFmtId="0" fontId="29" fillId="0" borderId="1" xfId="10" applyFont="1" applyBorder="1" applyAlignment="1">
      <alignment horizontal="center"/>
    </xf>
    <xf numFmtId="164" fontId="29" fillId="0" borderId="1" xfId="11" applyFont="1" applyBorder="1" applyAlignment="1">
      <alignment horizontal="center"/>
    </xf>
    <xf numFmtId="0" fontId="3" fillId="0" borderId="40" xfId="10" applyFont="1" applyFill="1" applyBorder="1" applyAlignment="1">
      <alignment vertical="top" wrapText="1"/>
    </xf>
    <xf numFmtId="0" fontId="3" fillId="13" borderId="40" xfId="10" applyFont="1" applyFill="1" applyBorder="1" applyAlignment="1">
      <alignment vertical="top" wrapText="1"/>
    </xf>
    <xf numFmtId="0" fontId="3" fillId="0" borderId="40" xfId="10" applyFont="1" applyFill="1" applyBorder="1" applyAlignment="1">
      <alignment horizontal="left" vertical="top" wrapText="1"/>
    </xf>
    <xf numFmtId="0" fontId="3" fillId="0" borderId="42" xfId="10" applyFont="1" applyFill="1" applyBorder="1" applyAlignment="1">
      <alignment horizontal="left" vertical="top" wrapText="1"/>
    </xf>
    <xf numFmtId="0" fontId="3" fillId="0" borderId="6" xfId="10" applyFont="1" applyFill="1" applyBorder="1" applyAlignment="1">
      <alignment horizontal="left" vertical="top" wrapText="1"/>
    </xf>
    <xf numFmtId="0" fontId="3" fillId="0" borderId="8" xfId="10" applyFont="1" applyFill="1" applyBorder="1" applyAlignment="1">
      <alignment horizontal="left" vertical="top" wrapText="1"/>
    </xf>
    <xf numFmtId="0" fontId="4" fillId="14" borderId="2" xfId="10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left" vertical="center" wrapText="1"/>
    </xf>
    <xf numFmtId="0" fontId="3" fillId="6" borderId="2" xfId="10" applyFont="1" applyFill="1" applyBorder="1" applyAlignment="1">
      <alignment horizontal="left" vertical="top" wrapText="1"/>
    </xf>
    <xf numFmtId="0" fontId="3" fillId="6" borderId="5" xfId="10" applyFont="1" applyFill="1" applyBorder="1" applyAlignment="1">
      <alignment horizontal="left" vertical="top" wrapText="1"/>
    </xf>
    <xf numFmtId="0" fontId="3" fillId="6" borderId="3" xfId="10" applyFont="1" applyFill="1" applyBorder="1" applyAlignment="1">
      <alignment horizontal="left" vertical="top" wrapText="1"/>
    </xf>
    <xf numFmtId="0" fontId="31" fillId="0" borderId="0" xfId="12" applyFont="1" applyFill="1" applyBorder="1" applyAlignment="1">
      <alignment horizontal="center"/>
    </xf>
    <xf numFmtId="0" fontId="32" fillId="0" borderId="0" xfId="12" applyFont="1" applyFill="1" applyBorder="1" applyAlignment="1">
      <alignment horizontal="center"/>
    </xf>
    <xf numFmtId="0" fontId="33" fillId="0" borderId="0" xfId="12" applyFont="1" applyFill="1" applyBorder="1" applyAlignment="1">
      <alignment horizontal="center"/>
    </xf>
    <xf numFmtId="0" fontId="29" fillId="0" borderId="0" xfId="10" applyFont="1" applyAlignment="1">
      <alignment vertical="center"/>
    </xf>
    <xf numFmtId="0" fontId="29" fillId="0" borderId="0" xfId="10" applyFont="1" applyAlignment="1"/>
    <xf numFmtId="0" fontId="29" fillId="0" borderId="0" xfId="10" applyFont="1" applyAlignment="1">
      <alignment horizontal="center"/>
    </xf>
    <xf numFmtId="164" fontId="29" fillId="0" borderId="0" xfId="11" applyFont="1" applyAlignment="1">
      <alignment horizontal="center"/>
    </xf>
    <xf numFmtId="0" fontId="1" fillId="0" borderId="0" xfId="10" applyAlignment="1">
      <alignment vertical="center"/>
    </xf>
    <xf numFmtId="0" fontId="1" fillId="0" borderId="0" xfId="10" applyAlignment="1"/>
    <xf numFmtId="164" fontId="0" fillId="0" borderId="0" xfId="11" applyFont="1" applyAlignment="1">
      <alignment horizontal="center"/>
    </xf>
    <xf numFmtId="0" fontId="5" fillId="0" borderId="0" xfId="2" applyFont="1" applyFill="1" applyAlignment="1">
      <alignment horizontal="center" vertical="top"/>
    </xf>
    <xf numFmtId="0" fontId="24" fillId="0" borderId="0" xfId="2" applyFont="1" applyFill="1" applyAlignment="1">
      <alignment horizontal="left" vertical="top"/>
    </xf>
    <xf numFmtId="0" fontId="5" fillId="0" borderId="0" xfId="2" applyFont="1" applyFill="1" applyAlignment="1">
      <alignment vertical="top"/>
    </xf>
    <xf numFmtId="0" fontId="5" fillId="0" borderId="0" xfId="2" applyFont="1" applyFill="1" applyAlignment="1">
      <alignment horizontal="left" vertical="top"/>
    </xf>
    <xf numFmtId="0" fontId="5" fillId="0" borderId="0" xfId="2" applyFont="1" applyFill="1" applyAlignment="1">
      <alignment horizontal="left" vertical="top" wrapText="1"/>
    </xf>
    <xf numFmtId="0" fontId="34" fillId="0" borderId="43" xfId="2" applyFont="1" applyFill="1" applyBorder="1" applyAlignment="1">
      <alignment horizontal="center" vertical="center" wrapText="1"/>
    </xf>
    <xf numFmtId="0" fontId="34" fillId="0" borderId="44" xfId="2" applyFont="1" applyFill="1" applyBorder="1" applyAlignment="1">
      <alignment horizontal="center" vertical="center" wrapText="1"/>
    </xf>
    <xf numFmtId="0" fontId="34" fillId="0" borderId="45" xfId="2" applyFont="1" applyFill="1" applyBorder="1" applyAlignment="1">
      <alignment horizontal="center" vertical="center" wrapText="1"/>
    </xf>
    <xf numFmtId="0" fontId="24" fillId="0" borderId="20" xfId="2" applyFont="1" applyFill="1" applyBorder="1" applyAlignment="1">
      <alignment vertical="top"/>
    </xf>
    <xf numFmtId="0" fontId="5" fillId="0" borderId="48" xfId="2" applyFont="1" applyFill="1" applyBorder="1" applyAlignment="1">
      <alignment horizontal="center" vertical="top"/>
    </xf>
    <xf numFmtId="0" fontId="35" fillId="0" borderId="49" xfId="2" applyFont="1" applyFill="1" applyBorder="1" applyAlignment="1">
      <alignment horizontal="left" vertical="top" wrapText="1"/>
    </xf>
    <xf numFmtId="0" fontId="36" fillId="0" borderId="50" xfId="2" applyFont="1" applyFill="1" applyBorder="1" applyAlignment="1">
      <alignment vertical="top" wrapText="1"/>
    </xf>
    <xf numFmtId="0" fontId="5" fillId="0" borderId="54" xfId="2" applyFont="1" applyFill="1" applyBorder="1" applyAlignment="1">
      <alignment vertical="top"/>
    </xf>
    <xf numFmtId="0" fontId="5" fillId="0" borderId="55" xfId="2" applyFont="1" applyFill="1" applyBorder="1" applyAlignment="1">
      <alignment horizontal="center" vertical="top"/>
    </xf>
    <xf numFmtId="0" fontId="37" fillId="0" borderId="56" xfId="2" applyFont="1" applyFill="1" applyBorder="1" applyAlignment="1">
      <alignment horizontal="left" vertical="top"/>
    </xf>
    <xf numFmtId="0" fontId="5" fillId="0" borderId="57" xfId="2" applyFont="1" applyFill="1" applyBorder="1" applyAlignment="1">
      <alignment vertical="top"/>
    </xf>
    <xf numFmtId="0" fontId="5" fillId="0" borderId="58" xfId="2" applyFont="1" applyFill="1" applyBorder="1" applyAlignment="1">
      <alignment horizontal="left" vertical="top"/>
    </xf>
    <xf numFmtId="0" fontId="38" fillId="0" borderId="59" xfId="2" applyFont="1" applyFill="1" applyBorder="1" applyAlignment="1">
      <alignment horizontal="left" vertical="top" wrapText="1"/>
    </xf>
    <xf numFmtId="0" fontId="38" fillId="0" borderId="60" xfId="2" applyFont="1" applyFill="1" applyBorder="1" applyAlignment="1">
      <alignment horizontal="left" vertical="top"/>
    </xf>
    <xf numFmtId="0" fontId="5" fillId="0" borderId="60" xfId="2" applyFont="1" applyFill="1" applyBorder="1" applyAlignment="1">
      <alignment horizontal="left" vertical="top" wrapText="1"/>
    </xf>
    <xf numFmtId="0" fontId="5" fillId="0" borderId="61" xfId="2" applyFont="1" applyFill="1" applyBorder="1" applyAlignment="1">
      <alignment vertical="top"/>
    </xf>
    <xf numFmtId="0" fontId="5" fillId="0" borderId="56" xfId="2" applyFont="1" applyFill="1" applyBorder="1" applyAlignment="1">
      <alignment horizontal="left" vertical="top"/>
    </xf>
    <xf numFmtId="0" fontId="5" fillId="0" borderId="64" xfId="2" applyFont="1" applyFill="1" applyBorder="1" applyAlignment="1">
      <alignment horizontal="left" vertical="top"/>
    </xf>
    <xf numFmtId="0" fontId="38" fillId="0" borderId="65" xfId="2" applyFont="1" applyFill="1" applyBorder="1" applyAlignment="1">
      <alignment horizontal="left" vertical="top" wrapText="1"/>
    </xf>
    <xf numFmtId="0" fontId="38" fillId="0" borderId="57" xfId="2" applyFont="1" applyFill="1" applyBorder="1" applyAlignment="1">
      <alignment horizontal="left" vertical="top"/>
    </xf>
    <xf numFmtId="0" fontId="5" fillId="0" borderId="57" xfId="2" applyFont="1" applyFill="1" applyBorder="1" applyAlignment="1">
      <alignment horizontal="left" vertical="top" wrapText="1"/>
    </xf>
    <xf numFmtId="0" fontId="5" fillId="0" borderId="66" xfId="2" applyFont="1" applyFill="1" applyBorder="1" applyAlignment="1">
      <alignment vertical="top"/>
    </xf>
    <xf numFmtId="0" fontId="35" fillId="0" borderId="56" xfId="2" applyFont="1" applyFill="1" applyBorder="1" applyAlignment="1">
      <alignment horizontal="left" vertical="top"/>
    </xf>
    <xf numFmtId="0" fontId="39" fillId="0" borderId="57" xfId="2" applyFont="1" applyFill="1" applyBorder="1" applyAlignment="1">
      <alignment vertical="top"/>
    </xf>
    <xf numFmtId="0" fontId="39" fillId="0" borderId="64" xfId="2" applyFont="1" applyFill="1" applyBorder="1" applyAlignment="1">
      <alignment horizontal="left" vertical="top"/>
    </xf>
    <xf numFmtId="0" fontId="38" fillId="0" borderId="67" xfId="2" applyFont="1" applyFill="1" applyBorder="1" applyAlignment="1">
      <alignment horizontal="left" vertical="top"/>
    </xf>
    <xf numFmtId="0" fontId="5" fillId="0" borderId="67" xfId="2" applyFont="1" applyFill="1" applyBorder="1" applyAlignment="1">
      <alignment horizontal="left" vertical="top" wrapText="1"/>
    </xf>
    <xf numFmtId="0" fontId="38" fillId="0" borderId="64" xfId="2" applyFont="1" applyFill="1" applyBorder="1" applyAlignment="1">
      <alignment horizontal="left" vertical="top"/>
    </xf>
    <xf numFmtId="0" fontId="38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 wrapText="1"/>
    </xf>
    <xf numFmtId="0" fontId="39" fillId="0" borderId="56" xfId="2" applyFont="1" applyFill="1" applyBorder="1" applyAlignment="1">
      <alignment horizontal="left" vertical="top"/>
    </xf>
    <xf numFmtId="0" fontId="38" fillId="0" borderId="50" xfId="2" applyFont="1" applyFill="1" applyBorder="1" applyAlignment="1">
      <alignment horizontal="left" vertical="top"/>
    </xf>
    <xf numFmtId="0" fontId="5" fillId="0" borderId="50" xfId="2" applyFont="1" applyFill="1" applyBorder="1" applyAlignment="1">
      <alignment horizontal="left" vertical="top" wrapText="1"/>
    </xf>
    <xf numFmtId="0" fontId="39" fillId="0" borderId="58" xfId="2" applyFont="1" applyFill="1" applyBorder="1" applyAlignment="1">
      <alignment horizontal="left" vertical="top"/>
    </xf>
    <xf numFmtId="0" fontId="5" fillId="0" borderId="68" xfId="2" applyFont="1" applyFill="1" applyBorder="1" applyAlignment="1">
      <alignment horizontal="left" vertical="top"/>
    </xf>
    <xf numFmtId="0" fontId="38" fillId="0" borderId="69" xfId="2" applyFont="1" applyFill="1" applyBorder="1" applyAlignment="1">
      <alignment horizontal="left" vertical="top" wrapText="1"/>
    </xf>
    <xf numFmtId="0" fontId="5" fillId="0" borderId="65" xfId="2" applyFont="1" applyFill="1" applyBorder="1" applyAlignment="1">
      <alignment horizontal="left" vertical="top" wrapText="1"/>
    </xf>
    <xf numFmtId="0" fontId="5" fillId="0" borderId="57" xfId="2" applyFont="1" applyFill="1" applyBorder="1" applyAlignment="1">
      <alignment horizontal="left" vertical="top"/>
    </xf>
    <xf numFmtId="0" fontId="5" fillId="0" borderId="62" xfId="2" applyFont="1" applyFill="1" applyBorder="1" applyAlignment="1">
      <alignment horizontal="left" vertical="top"/>
    </xf>
    <xf numFmtId="0" fontId="5" fillId="0" borderId="63" xfId="2" applyFont="1" applyFill="1" applyBorder="1" applyAlignment="1">
      <alignment horizontal="left" vertical="top" wrapText="1"/>
    </xf>
    <xf numFmtId="0" fontId="5" fillId="0" borderId="50" xfId="2" applyFont="1" applyFill="1" applyBorder="1" applyAlignment="1">
      <alignment horizontal="left" vertical="top"/>
    </xf>
    <xf numFmtId="0" fontId="34" fillId="0" borderId="56" xfId="2" applyFont="1" applyFill="1" applyBorder="1" applyAlignment="1">
      <alignment horizontal="left" vertical="top"/>
    </xf>
    <xf numFmtId="0" fontId="5" fillId="0" borderId="70" xfId="2" applyFont="1" applyFill="1" applyBorder="1" applyAlignment="1">
      <alignment horizontal="center" vertical="top"/>
    </xf>
    <xf numFmtId="0" fontId="5" fillId="0" borderId="71" xfId="2" applyFont="1" applyFill="1" applyBorder="1" applyAlignment="1">
      <alignment horizontal="left" vertical="top"/>
    </xf>
    <xf numFmtId="0" fontId="5" fillId="0" borderId="67" xfId="2" applyFont="1" applyFill="1" applyBorder="1" applyAlignment="1">
      <alignment vertical="top"/>
    </xf>
    <xf numFmtId="0" fontId="5" fillId="0" borderId="69" xfId="2" applyFont="1" applyFill="1" applyBorder="1" applyAlignment="1">
      <alignment horizontal="left" vertical="top" wrapText="1"/>
    </xf>
    <xf numFmtId="0" fontId="5" fillId="0" borderId="67" xfId="2" applyFont="1" applyFill="1" applyBorder="1" applyAlignment="1">
      <alignment horizontal="left" vertical="top"/>
    </xf>
    <xf numFmtId="0" fontId="5" fillId="0" borderId="72" xfId="2" applyFont="1" applyFill="1" applyBorder="1" applyAlignment="1">
      <alignment horizontal="center" vertical="top"/>
    </xf>
    <xf numFmtId="0" fontId="35" fillId="0" borderId="73" xfId="2" applyFont="1" applyFill="1" applyBorder="1" applyAlignment="1">
      <alignment horizontal="left" vertical="top"/>
    </xf>
    <xf numFmtId="0" fontId="5" fillId="0" borderId="60" xfId="2" applyFont="1" applyFill="1" applyBorder="1" applyAlignment="1">
      <alignment vertical="top"/>
    </xf>
    <xf numFmtId="0" fontId="5" fillId="0" borderId="59" xfId="2" applyFont="1" applyFill="1" applyBorder="1" applyAlignment="1">
      <alignment horizontal="left" vertical="top" wrapText="1"/>
    </xf>
    <xf numFmtId="0" fontId="5" fillId="0" borderId="60" xfId="2" applyFont="1" applyFill="1" applyBorder="1" applyAlignment="1">
      <alignment horizontal="left" vertical="top"/>
    </xf>
    <xf numFmtId="0" fontId="5" fillId="0" borderId="74" xfId="2" applyFont="1" applyFill="1" applyBorder="1" applyAlignment="1">
      <alignment vertical="top"/>
    </xf>
    <xf numFmtId="0" fontId="34" fillId="0" borderId="49" xfId="2" applyFont="1" applyFill="1" applyBorder="1" applyAlignment="1">
      <alignment horizontal="justify" vertical="top"/>
    </xf>
    <xf numFmtId="0" fontId="34" fillId="0" borderId="50" xfId="2" applyFont="1" applyFill="1" applyBorder="1" applyAlignment="1">
      <alignment vertical="top" wrapText="1"/>
    </xf>
    <xf numFmtId="0" fontId="39" fillId="0" borderId="71" xfId="2" applyFont="1" applyFill="1" applyBorder="1" applyAlignment="1">
      <alignment horizontal="left" vertical="top"/>
    </xf>
    <xf numFmtId="0" fontId="29" fillId="0" borderId="67" xfId="2" applyFont="1" applyFill="1" applyBorder="1" applyAlignment="1">
      <alignment vertical="top" wrapText="1"/>
    </xf>
    <xf numFmtId="0" fontId="39" fillId="0" borderId="75" xfId="2" applyFont="1" applyFill="1" applyBorder="1" applyAlignment="1">
      <alignment horizontal="left" vertical="top"/>
    </xf>
    <xf numFmtId="0" fontId="5" fillId="0" borderId="42" xfId="2" applyFont="1" applyFill="1" applyBorder="1" applyAlignment="1">
      <alignment vertical="top"/>
    </xf>
    <xf numFmtId="0" fontId="5" fillId="0" borderId="76" xfId="2" applyFont="1" applyFill="1" applyBorder="1" applyAlignment="1">
      <alignment horizontal="left" vertical="top"/>
    </xf>
    <xf numFmtId="0" fontId="39" fillId="0" borderId="77" xfId="2" applyFont="1" applyFill="1" applyBorder="1" applyAlignment="1">
      <alignment horizontal="left" vertical="top"/>
    </xf>
    <xf numFmtId="0" fontId="5" fillId="0" borderId="78" xfId="2" applyFont="1" applyFill="1" applyBorder="1" applyAlignment="1">
      <alignment vertical="top"/>
    </xf>
    <xf numFmtId="0" fontId="5" fillId="0" borderId="78" xfId="2" applyFont="1" applyFill="1" applyBorder="1" applyAlignment="1">
      <alignment horizontal="left" vertical="top"/>
    </xf>
    <xf numFmtId="0" fontId="29" fillId="0" borderId="78" xfId="2" applyFont="1" applyFill="1" applyBorder="1" applyAlignment="1">
      <alignment horizontal="left" vertical="top"/>
    </xf>
    <xf numFmtId="0" fontId="29" fillId="0" borderId="78" xfId="2" applyFont="1" applyFill="1" applyBorder="1" applyAlignment="1">
      <alignment horizontal="left" vertical="top" wrapText="1"/>
    </xf>
    <xf numFmtId="0" fontId="39" fillId="0" borderId="49" xfId="2" applyFont="1" applyFill="1" applyBorder="1" applyAlignment="1">
      <alignment horizontal="left" vertical="top"/>
    </xf>
    <xf numFmtId="0" fontId="5" fillId="0" borderId="50" xfId="2" applyFont="1" applyFill="1" applyBorder="1" applyAlignment="1">
      <alignment vertical="top"/>
    </xf>
    <xf numFmtId="0" fontId="29" fillId="0" borderId="0" xfId="2" applyFont="1" applyFill="1" applyBorder="1" applyAlignment="1">
      <alignment horizontal="left" vertical="top"/>
    </xf>
    <xf numFmtId="0" fontId="29" fillId="0" borderId="0" xfId="2" applyFont="1" applyFill="1" applyBorder="1" applyAlignment="1">
      <alignment horizontal="left" vertical="top" wrapText="1"/>
    </xf>
    <xf numFmtId="0" fontId="5" fillId="0" borderId="8" xfId="2" applyFont="1" applyFill="1" applyBorder="1" applyAlignment="1">
      <alignment horizontal="left" vertical="top"/>
    </xf>
    <xf numFmtId="0" fontId="5" fillId="0" borderId="81" xfId="2" applyFont="1" applyFill="1" applyBorder="1" applyAlignment="1">
      <alignment horizontal="left" vertical="top" wrapText="1"/>
    </xf>
    <xf numFmtId="0" fontId="29" fillId="0" borderId="82" xfId="2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horizontal="left" vertical="top"/>
    </xf>
    <xf numFmtId="0" fontId="5" fillId="0" borderId="83" xfId="2" applyFont="1" applyFill="1" applyBorder="1" applyAlignment="1">
      <alignment horizontal="left" vertical="top" wrapText="1"/>
    </xf>
    <xf numFmtId="0" fontId="29" fillId="0" borderId="4" xfId="2" applyFont="1" applyFill="1" applyBorder="1" applyAlignment="1">
      <alignment horizontal="left" vertical="top"/>
    </xf>
    <xf numFmtId="0" fontId="29" fillId="0" borderId="4" xfId="2" applyFont="1" applyFill="1" applyBorder="1" applyAlignment="1">
      <alignment horizontal="left" vertical="top" wrapText="1"/>
    </xf>
    <xf numFmtId="0" fontId="40" fillId="0" borderId="50" xfId="2" applyFont="1" applyFill="1" applyBorder="1" applyAlignment="1">
      <alignment horizontal="left" vertical="top"/>
    </xf>
    <xf numFmtId="0" fontId="39" fillId="0" borderId="73" xfId="2" applyFont="1" applyFill="1" applyBorder="1" applyAlignment="1">
      <alignment horizontal="left" vertical="top"/>
    </xf>
    <xf numFmtId="0" fontId="5" fillId="0" borderId="64" xfId="2" applyFont="1" applyFill="1" applyBorder="1" applyAlignment="1">
      <alignment vertical="top"/>
    </xf>
    <xf numFmtId="0" fontId="5" fillId="0" borderId="85" xfId="2" applyFont="1" applyFill="1" applyBorder="1" applyAlignment="1">
      <alignment horizontal="center" vertical="top"/>
    </xf>
    <xf numFmtId="0" fontId="39" fillId="0" borderId="86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vertical="top"/>
    </xf>
    <xf numFmtId="0" fontId="5" fillId="0" borderId="87" xfId="2" applyFont="1" applyFill="1" applyBorder="1" applyAlignment="1">
      <alignment horizontal="left" vertical="top"/>
    </xf>
    <xf numFmtId="0" fontId="29" fillId="0" borderId="88" xfId="2" applyFont="1" applyFill="1" applyBorder="1" applyAlignment="1">
      <alignment horizontal="left" vertical="top" wrapText="1"/>
    </xf>
    <xf numFmtId="0" fontId="29" fillId="0" borderId="50" xfId="2" applyFont="1" applyFill="1" applyBorder="1" applyAlignment="1">
      <alignment horizontal="left" vertical="top" wrapText="1"/>
    </xf>
    <xf numFmtId="0" fontId="29" fillId="0" borderId="57" xfId="2" applyFont="1" applyFill="1" applyBorder="1" applyAlignment="1">
      <alignment horizontal="left" vertical="top" wrapText="1"/>
    </xf>
    <xf numFmtId="0" fontId="29" fillId="0" borderId="67" xfId="2" applyFont="1" applyFill="1" applyBorder="1" applyAlignment="1">
      <alignment horizontal="left" vertical="top" wrapText="1"/>
    </xf>
    <xf numFmtId="0" fontId="39" fillId="0" borderId="89" xfId="2" applyFont="1" applyFill="1" applyBorder="1" applyAlignment="1">
      <alignment horizontal="left" vertical="top"/>
    </xf>
    <xf numFmtId="0" fontId="5" fillId="0" borderId="4" xfId="2" applyFont="1" applyFill="1" applyBorder="1" applyAlignment="1">
      <alignment vertical="top"/>
    </xf>
    <xf numFmtId="0" fontId="5" fillId="0" borderId="90" xfId="2" applyFont="1" applyFill="1" applyBorder="1" applyAlignment="1">
      <alignment horizontal="left" vertical="top"/>
    </xf>
    <xf numFmtId="0" fontId="5" fillId="0" borderId="91" xfId="2" applyFont="1" applyFill="1" applyBorder="1" applyAlignment="1">
      <alignment horizontal="left" vertical="top" wrapText="1"/>
    </xf>
    <xf numFmtId="0" fontId="29" fillId="0" borderId="92" xfId="2" applyFont="1" applyFill="1" applyBorder="1" applyAlignment="1">
      <alignment horizontal="left" vertical="top" wrapText="1"/>
    </xf>
    <xf numFmtId="0" fontId="41" fillId="0" borderId="0" xfId="2" applyFont="1" applyFill="1" applyBorder="1" applyAlignment="1">
      <alignment horizontal="left" vertical="top"/>
    </xf>
    <xf numFmtId="0" fontId="1" fillId="0" borderId="74" xfId="2" applyFont="1" applyFill="1" applyBorder="1" applyAlignment="1">
      <alignment vertical="top" wrapText="1"/>
    </xf>
    <xf numFmtId="0" fontId="5" fillId="0" borderId="93" xfId="2" applyFont="1" applyFill="1" applyBorder="1" applyAlignment="1">
      <alignment horizontal="left" vertical="top"/>
    </xf>
    <xf numFmtId="0" fontId="5" fillId="0" borderId="92" xfId="2" applyFont="1" applyFill="1" applyBorder="1" applyAlignment="1">
      <alignment horizontal="left" vertical="top"/>
    </xf>
    <xf numFmtId="0" fontId="5" fillId="0" borderId="92" xfId="2" applyFont="1" applyFill="1" applyBorder="1" applyAlignment="1">
      <alignment horizontal="left" vertical="top" wrapText="1"/>
    </xf>
    <xf numFmtId="0" fontId="1" fillId="0" borderId="61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left" vertical="top"/>
    </xf>
    <xf numFmtId="0" fontId="1" fillId="0" borderId="6" xfId="2" applyFont="1" applyFill="1" applyBorder="1" applyAlignment="1">
      <alignment vertical="center" wrapText="1"/>
    </xf>
    <xf numFmtId="0" fontId="36" fillId="0" borderId="56" xfId="2" applyFont="1" applyFill="1" applyBorder="1" applyAlignment="1">
      <alignment horizontal="left" vertical="top"/>
    </xf>
    <xf numFmtId="0" fontId="29" fillId="0" borderId="50" xfId="2" applyFont="1" applyFill="1" applyBorder="1" applyAlignment="1">
      <alignment horizontal="left" vertical="top"/>
    </xf>
    <xf numFmtId="0" fontId="5" fillId="0" borderId="65" xfId="2" applyFont="1" applyFill="1" applyBorder="1" applyAlignment="1">
      <alignment vertical="top"/>
    </xf>
    <xf numFmtId="0" fontId="36" fillId="0" borderId="49" xfId="2" applyFont="1" applyFill="1" applyBorder="1" applyAlignment="1">
      <alignment horizontal="left" vertical="top"/>
    </xf>
    <xf numFmtId="0" fontId="29" fillId="0" borderId="92" xfId="2" applyFont="1" applyFill="1" applyBorder="1" applyAlignment="1">
      <alignment horizontal="left" vertical="top"/>
    </xf>
    <xf numFmtId="0" fontId="5" fillId="0" borderId="6" xfId="2" applyFont="1" applyFill="1" applyBorder="1" applyAlignment="1">
      <alignment vertical="top"/>
    </xf>
    <xf numFmtId="0" fontId="42" fillId="0" borderId="56" xfId="2" applyFont="1" applyFill="1" applyBorder="1" applyAlignment="1">
      <alignment horizontal="left" vertical="top"/>
    </xf>
    <xf numFmtId="0" fontId="42" fillId="0" borderId="57" xfId="2" applyFont="1" applyFill="1" applyBorder="1" applyAlignment="1">
      <alignment vertical="top"/>
    </xf>
    <xf numFmtId="0" fontId="29" fillId="0" borderId="64" xfId="2" applyFont="1" applyFill="1" applyBorder="1" applyAlignment="1">
      <alignment horizontal="left" vertical="top"/>
    </xf>
    <xf numFmtId="0" fontId="29" fillId="0" borderId="65" xfId="2" applyFont="1" applyFill="1" applyBorder="1" applyAlignment="1">
      <alignment horizontal="left" vertical="top" wrapText="1"/>
    </xf>
    <xf numFmtId="0" fontId="29" fillId="0" borderId="57" xfId="2" applyFont="1" applyFill="1" applyBorder="1" applyAlignment="1">
      <alignment horizontal="left" vertical="top"/>
    </xf>
    <xf numFmtId="0" fontId="43" fillId="0" borderId="57" xfId="2" applyFont="1" applyFill="1" applyBorder="1" applyAlignment="1">
      <alignment horizontal="left" vertical="top" wrapText="1"/>
    </xf>
    <xf numFmtId="0" fontId="42" fillId="0" borderId="49" xfId="2" applyFont="1" applyFill="1" applyBorder="1" applyAlignment="1">
      <alignment horizontal="left" vertical="top"/>
    </xf>
    <xf numFmtId="0" fontId="42" fillId="0" borderId="50" xfId="2" applyFont="1" applyFill="1" applyBorder="1" applyAlignment="1">
      <alignment vertical="top"/>
    </xf>
    <xf numFmtId="0" fontId="42" fillId="0" borderId="62" xfId="2" applyFont="1" applyFill="1" applyBorder="1" applyAlignment="1">
      <alignment horizontal="left" vertical="top"/>
    </xf>
    <xf numFmtId="0" fontId="43" fillId="0" borderId="63" xfId="2" applyFont="1" applyFill="1" applyBorder="1" applyAlignment="1">
      <alignment horizontal="left" vertical="top" wrapText="1"/>
    </xf>
    <xf numFmtId="0" fontId="43" fillId="0" borderId="50" xfId="2" applyFont="1" applyFill="1" applyBorder="1" applyAlignment="1">
      <alignment horizontal="left" vertical="top"/>
    </xf>
    <xf numFmtId="0" fontId="43" fillId="0" borderId="0" xfId="2" applyFont="1" applyFill="1" applyBorder="1" applyAlignment="1">
      <alignment horizontal="left" vertical="top" wrapText="1"/>
    </xf>
    <xf numFmtId="0" fontId="44" fillId="0" borderId="49" xfId="2" applyFont="1" applyFill="1" applyBorder="1" applyAlignment="1">
      <alignment horizontal="justify" vertical="top"/>
    </xf>
    <xf numFmtId="0" fontId="5" fillId="0" borderId="73" xfId="2" applyFont="1" applyFill="1" applyBorder="1" applyAlignment="1">
      <alignment horizontal="left" vertical="top"/>
    </xf>
    <xf numFmtId="0" fontId="1" fillId="0" borderId="60" xfId="2" applyFont="1" applyFill="1" applyBorder="1" applyAlignment="1">
      <alignment horizontal="left" vertical="top" wrapText="1"/>
    </xf>
    <xf numFmtId="0" fontId="1" fillId="0" borderId="94" xfId="2" applyFont="1" applyFill="1" applyBorder="1" applyAlignment="1">
      <alignment vertical="top" wrapText="1"/>
    </xf>
    <xf numFmtId="0" fontId="5" fillId="0" borderId="54" xfId="2" applyFont="1" applyFill="1" applyBorder="1" applyAlignment="1">
      <alignment vertical="top" wrapText="1"/>
    </xf>
    <xf numFmtId="0" fontId="5" fillId="0" borderId="4" xfId="2" applyFont="1" applyFill="1" applyBorder="1" applyAlignment="1">
      <alignment horizontal="left" vertical="top" wrapText="1"/>
    </xf>
    <xf numFmtId="0" fontId="5" fillId="0" borderId="95" xfId="2" applyFont="1" applyFill="1" applyBorder="1" applyAlignment="1">
      <alignment horizontal="center" vertical="top"/>
    </xf>
    <xf numFmtId="0" fontId="5" fillId="0" borderId="96" xfId="2" applyFont="1" applyFill="1" applyBorder="1" applyAlignment="1">
      <alignment horizontal="left" vertical="top"/>
    </xf>
    <xf numFmtId="0" fontId="5" fillId="0" borderId="92" xfId="2" applyFont="1" applyFill="1" applyBorder="1" applyAlignment="1">
      <alignment vertical="top"/>
    </xf>
    <xf numFmtId="0" fontId="21" fillId="0" borderId="0" xfId="5" applyFont="1" applyBorder="1" applyAlignment="1">
      <alignment horizontal="center"/>
    </xf>
    <xf numFmtId="0" fontId="22" fillId="0" borderId="0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7" fillId="0" borderId="0" xfId="5" applyFont="1" applyAlignment="1">
      <alignment horizontal="center"/>
    </xf>
    <xf numFmtId="0" fontId="18" fillId="10" borderId="15" xfId="5" applyFont="1" applyFill="1" applyBorder="1" applyAlignment="1">
      <alignment horizontal="center" vertical="center" wrapText="1"/>
    </xf>
    <xf numFmtId="0" fontId="18" fillId="10" borderId="1" xfId="5" applyFont="1" applyFill="1" applyBorder="1" applyAlignment="1">
      <alignment horizontal="center" vertical="center" wrapText="1"/>
    </xf>
    <xf numFmtId="0" fontId="18" fillId="10" borderId="22" xfId="5" applyFont="1" applyFill="1" applyBorder="1" applyAlignment="1">
      <alignment horizontal="center" vertical="center" wrapText="1"/>
    </xf>
    <xf numFmtId="0" fontId="18" fillId="10" borderId="23" xfId="5" applyFont="1" applyFill="1" applyBorder="1" applyAlignment="1">
      <alignment horizontal="center" vertical="center" wrapText="1"/>
    </xf>
    <xf numFmtId="0" fontId="18" fillId="10" borderId="24" xfId="5" applyFont="1" applyFill="1" applyBorder="1" applyAlignment="1">
      <alignment horizontal="center" vertical="center" wrapText="1"/>
    </xf>
    <xf numFmtId="0" fontId="18" fillId="10" borderId="22" xfId="5" applyFont="1" applyFill="1" applyBorder="1" applyAlignment="1">
      <alignment horizontal="center" vertical="center"/>
    </xf>
    <xf numFmtId="0" fontId="18" fillId="10" borderId="23" xfId="5" applyFont="1" applyFill="1" applyBorder="1" applyAlignment="1">
      <alignment horizontal="center" vertical="center"/>
    </xf>
    <xf numFmtId="0" fontId="18" fillId="10" borderId="24" xfId="5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11" borderId="26" xfId="0" applyFont="1" applyFill="1" applyBorder="1" applyAlignment="1">
      <alignment horizontal="center"/>
    </xf>
    <xf numFmtId="0" fontId="23" fillId="11" borderId="27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vertical="center"/>
    </xf>
    <xf numFmtId="0" fontId="10" fillId="0" borderId="0" xfId="5" applyFont="1" applyAlignment="1">
      <alignment horizontal="center" wrapText="1"/>
    </xf>
    <xf numFmtId="0" fontId="10" fillId="0" borderId="0" xfId="5" applyFont="1" applyAlignment="1">
      <alignment horizontal="center"/>
    </xf>
    <xf numFmtId="0" fontId="10" fillId="7" borderId="14" xfId="5" applyFont="1" applyFill="1" applyBorder="1" applyAlignment="1">
      <alignment horizontal="center" vertical="center" wrapText="1"/>
    </xf>
    <xf numFmtId="0" fontId="10" fillId="7" borderId="17" xfId="5" applyFont="1" applyFill="1" applyBorder="1" applyAlignment="1">
      <alignment horizontal="center" vertical="center" wrapText="1"/>
    </xf>
    <xf numFmtId="0" fontId="10" fillId="7" borderId="15" xfId="5" applyFont="1" applyFill="1" applyBorder="1" applyAlignment="1">
      <alignment horizontal="center" vertical="center" wrapText="1"/>
    </xf>
    <xf numFmtId="0" fontId="10" fillId="7" borderId="1" xfId="5" applyFont="1" applyFill="1" applyBorder="1" applyAlignment="1">
      <alignment horizontal="center" vertical="center" wrapText="1"/>
    </xf>
    <xf numFmtId="0" fontId="10" fillId="7" borderId="15" xfId="5" applyFont="1" applyFill="1" applyBorder="1" applyAlignment="1">
      <alignment horizontal="center" vertical="center"/>
    </xf>
    <xf numFmtId="0" fontId="10" fillId="7" borderId="16" xfId="5" applyFont="1" applyFill="1" applyBorder="1" applyAlignment="1">
      <alignment horizontal="center" vertical="center" wrapText="1"/>
    </xf>
    <xf numFmtId="0" fontId="10" fillId="7" borderId="18" xfId="5" applyFont="1" applyFill="1" applyBorder="1" applyAlignment="1">
      <alignment horizontal="center" vertical="center" wrapText="1"/>
    </xf>
    <xf numFmtId="0" fontId="3" fillId="6" borderId="9" xfId="10" applyFont="1" applyFill="1" applyBorder="1" applyAlignment="1">
      <alignment vertical="top" wrapText="1"/>
    </xf>
    <xf numFmtId="0" fontId="3" fillId="6" borderId="6" xfId="10" applyFont="1" applyFill="1" applyBorder="1" applyAlignment="1">
      <alignment vertical="top" wrapText="1"/>
    </xf>
    <xf numFmtId="0" fontId="3" fillId="6" borderId="2" xfId="10" applyFont="1" applyFill="1" applyBorder="1" applyAlignment="1">
      <alignment vertical="top" wrapText="1"/>
    </xf>
    <xf numFmtId="0" fontId="3" fillId="6" borderId="9" xfId="10" applyFont="1" applyFill="1" applyBorder="1" applyAlignment="1">
      <alignment horizontal="left" vertical="top" wrapText="1"/>
    </xf>
    <xf numFmtId="0" fontId="3" fillId="6" borderId="6" xfId="10" applyFont="1" applyFill="1" applyBorder="1" applyAlignment="1">
      <alignment horizontal="left" vertical="top" wrapText="1"/>
    </xf>
    <xf numFmtId="0" fontId="3" fillId="6" borderId="2" xfId="10" applyFont="1" applyFill="1" applyBorder="1" applyAlignment="1">
      <alignment horizontal="left" vertical="top" wrapText="1"/>
    </xf>
    <xf numFmtId="0" fontId="3" fillId="0" borderId="8" xfId="10" applyFont="1" applyFill="1" applyBorder="1" applyAlignment="1">
      <alignment vertical="top" wrapText="1"/>
    </xf>
    <xf numFmtId="0" fontId="3" fillId="0" borderId="7" xfId="10" applyFont="1" applyFill="1" applyBorder="1" applyAlignment="1">
      <alignment vertical="top" wrapText="1"/>
    </xf>
    <xf numFmtId="0" fontId="3" fillId="0" borderId="9" xfId="10" applyFont="1" applyFill="1" applyBorder="1" applyAlignment="1">
      <alignment vertical="top" wrapText="1"/>
    </xf>
    <xf numFmtId="0" fontId="3" fillId="0" borderId="6" xfId="10" applyFont="1" applyFill="1" applyBorder="1" applyAlignment="1">
      <alignment vertical="top" wrapText="1"/>
    </xf>
    <xf numFmtId="0" fontId="2" fillId="0" borderId="40" xfId="10" applyFont="1" applyBorder="1" applyAlignment="1">
      <alignment horizontal="center"/>
    </xf>
    <xf numFmtId="0" fontId="2" fillId="0" borderId="41" xfId="10" applyFont="1" applyBorder="1" applyAlignment="1">
      <alignment horizontal="center"/>
    </xf>
    <xf numFmtId="0" fontId="2" fillId="0" borderId="42" xfId="10" applyFont="1" applyBorder="1" applyAlignment="1">
      <alignment horizontal="center"/>
    </xf>
    <xf numFmtId="0" fontId="2" fillId="0" borderId="9" xfId="10" applyFont="1" applyBorder="1" applyAlignment="1">
      <alignment horizontal="center" vertical="center"/>
    </xf>
    <xf numFmtId="0" fontId="2" fillId="0" borderId="6" xfId="10" applyFont="1" applyBorder="1" applyAlignment="1">
      <alignment horizontal="center" vertical="center"/>
    </xf>
    <xf numFmtId="0" fontId="2" fillId="0" borderId="2" xfId="10" applyFont="1" applyBorder="1" applyAlignment="1">
      <alignment horizontal="center" vertical="center"/>
    </xf>
    <xf numFmtId="0" fontId="2" fillId="0" borderId="12" xfId="10" applyFont="1" applyBorder="1" applyAlignment="1">
      <alignment horizontal="center" vertical="center"/>
    </xf>
    <xf numFmtId="0" fontId="2" fillId="0" borderId="10" xfId="10" applyFont="1" applyBorder="1" applyAlignment="1">
      <alignment horizontal="center" vertical="center"/>
    </xf>
    <xf numFmtId="0" fontId="2" fillId="0" borderId="5" xfId="10" applyFont="1" applyBorder="1" applyAlignment="1">
      <alignment horizontal="center" vertical="center"/>
    </xf>
    <xf numFmtId="0" fontId="2" fillId="0" borderId="3" xfId="10" applyFont="1" applyBorder="1" applyAlignment="1">
      <alignment horizontal="center" vertical="center"/>
    </xf>
    <xf numFmtId="0" fontId="2" fillId="0" borderId="1" xfId="10" applyFont="1" applyBorder="1" applyAlignment="1">
      <alignment horizontal="center" vertical="center" wrapText="1"/>
    </xf>
    <xf numFmtId="0" fontId="2" fillId="0" borderId="12" xfId="10" applyFont="1" applyBorder="1" applyAlignment="1">
      <alignment horizontal="center" vertical="center" wrapText="1"/>
    </xf>
    <xf numFmtId="0" fontId="2" fillId="0" borderId="10" xfId="10" applyFont="1" applyBorder="1" applyAlignment="1">
      <alignment horizontal="center" vertical="center" wrapText="1"/>
    </xf>
    <xf numFmtId="0" fontId="2" fillId="0" borderId="5" xfId="10" applyFont="1" applyBorder="1" applyAlignment="1">
      <alignment horizontal="center" vertical="center" wrapText="1"/>
    </xf>
    <xf numFmtId="0" fontId="2" fillId="0" borderId="3" xfId="10" applyFont="1" applyBorder="1" applyAlignment="1">
      <alignment horizontal="center" vertical="center" wrapText="1"/>
    </xf>
    <xf numFmtId="0" fontId="25" fillId="0" borderId="0" xfId="10" applyFont="1" applyAlignment="1">
      <alignment horizontal="center"/>
    </xf>
    <xf numFmtId="0" fontId="2" fillId="0" borderId="9" xfId="10" applyFont="1" applyBorder="1" applyAlignment="1">
      <alignment horizontal="center"/>
    </xf>
    <xf numFmtId="0" fontId="2" fillId="0" borderId="6" xfId="10" applyFont="1" applyBorder="1" applyAlignment="1">
      <alignment horizontal="center"/>
    </xf>
    <xf numFmtId="0" fontId="2" fillId="0" borderId="9" xfId="10" applyFont="1" applyBorder="1" applyAlignment="1">
      <alignment horizontal="center" vertical="center" wrapText="1"/>
    </xf>
    <xf numFmtId="0" fontId="2" fillId="0" borderId="6" xfId="10" applyFont="1" applyBorder="1" applyAlignment="1">
      <alignment horizontal="center" vertical="center" wrapText="1"/>
    </xf>
    <xf numFmtId="0" fontId="2" fillId="0" borderId="2" xfId="10" applyFont="1" applyBorder="1" applyAlignment="1">
      <alignment horizontal="center" vertical="center" wrapText="1"/>
    </xf>
    <xf numFmtId="0" fontId="2" fillId="0" borderId="9" xfId="10" applyFont="1" applyBorder="1" applyAlignment="1">
      <alignment horizontal="center" wrapText="1"/>
    </xf>
    <xf numFmtId="0" fontId="2" fillId="0" borderId="6" xfId="10" applyFont="1" applyBorder="1" applyAlignment="1">
      <alignment horizontal="center" wrapText="1"/>
    </xf>
    <xf numFmtId="0" fontId="34" fillId="0" borderId="62" xfId="2" applyFont="1" applyFill="1" applyBorder="1" applyAlignment="1">
      <alignment horizontal="left" vertical="top" wrapText="1"/>
    </xf>
    <xf numFmtId="0" fontId="34" fillId="0" borderId="63" xfId="2" applyFont="1" applyFill="1" applyBorder="1" applyAlignment="1">
      <alignment horizontal="left" vertical="top" wrapText="1"/>
    </xf>
    <xf numFmtId="0" fontId="34" fillId="0" borderId="50" xfId="2" applyFont="1" applyFill="1" applyBorder="1" applyAlignment="1">
      <alignment horizontal="left" vertical="top"/>
    </xf>
    <xf numFmtId="0" fontId="5" fillId="0" borderId="74" xfId="2" applyFill="1" applyBorder="1" applyAlignment="1">
      <alignment horizontal="center" vertical="center" wrapText="1"/>
    </xf>
    <xf numFmtId="0" fontId="5" fillId="0" borderId="2" xfId="2" applyFill="1" applyBorder="1" applyAlignment="1">
      <alignment horizontal="center" vertical="center" wrapText="1"/>
    </xf>
    <xf numFmtId="0" fontId="1" fillId="0" borderId="74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34" fillId="0" borderId="62" xfId="2" applyFont="1" applyFill="1" applyBorder="1" applyAlignment="1">
      <alignment horizontal="left" vertical="top"/>
    </xf>
    <xf numFmtId="0" fontId="34" fillId="0" borderId="63" xfId="2" applyFont="1" applyFill="1" applyBorder="1" applyAlignment="1">
      <alignment horizontal="left" vertical="top"/>
    </xf>
    <xf numFmtId="0" fontId="34" fillId="0" borderId="50" xfId="2" applyFont="1" applyFill="1" applyBorder="1" applyAlignment="1">
      <alignment horizontal="left" vertical="top" wrapText="1"/>
    </xf>
    <xf numFmtId="0" fontId="1" fillId="0" borderId="9" xfId="2" applyFont="1" applyFill="1" applyBorder="1" applyAlignment="1">
      <alignment horizontal="center" vertical="top" wrapText="1"/>
    </xf>
    <xf numFmtId="0" fontId="5" fillId="0" borderId="54" xfId="2" applyFont="1" applyFill="1" applyBorder="1" applyAlignment="1">
      <alignment horizontal="center" vertical="top" wrapText="1"/>
    </xf>
    <xf numFmtId="0" fontId="1" fillId="0" borderId="9" xfId="2" applyFont="1" applyFill="1" applyBorder="1" applyAlignment="1">
      <alignment horizontal="center" vertical="center" wrapText="1"/>
    </xf>
    <xf numFmtId="0" fontId="34" fillId="0" borderId="79" xfId="2" applyFont="1" applyFill="1" applyBorder="1" applyAlignment="1">
      <alignment vertical="top" wrapText="1"/>
    </xf>
    <xf numFmtId="0" fontId="34" fillId="0" borderId="80" xfId="2" applyFont="1" applyFill="1" applyBorder="1" applyAlignment="1">
      <alignment vertical="top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34" fillId="0" borderId="84" xfId="2" applyFont="1" applyFill="1" applyBorder="1" applyAlignment="1">
      <alignment horizontal="left" vertical="top" wrapText="1"/>
    </xf>
    <xf numFmtId="0" fontId="35" fillId="0" borderId="62" xfId="2" applyFont="1" applyFill="1" applyBorder="1" applyAlignment="1">
      <alignment horizontal="left" vertical="top"/>
    </xf>
    <xf numFmtId="0" fontId="35" fillId="0" borderId="63" xfId="2" applyFont="1" applyFill="1" applyBorder="1" applyAlignment="1">
      <alignment horizontal="left" vertical="top"/>
    </xf>
    <xf numFmtId="0" fontId="35" fillId="0" borderId="62" xfId="2" applyFont="1" applyFill="1" applyBorder="1" applyAlignment="1">
      <alignment horizontal="left" vertical="top" wrapText="1"/>
    </xf>
    <xf numFmtId="0" fontId="35" fillId="0" borderId="63" xfId="2" applyFont="1" applyFill="1" applyBorder="1" applyAlignment="1">
      <alignment horizontal="left" vertical="top" wrapText="1"/>
    </xf>
    <xf numFmtId="0" fontId="34" fillId="0" borderId="46" xfId="2" applyFont="1" applyFill="1" applyBorder="1" applyAlignment="1">
      <alignment horizontal="center" vertical="center"/>
    </xf>
    <xf numFmtId="0" fontId="34" fillId="0" borderId="47" xfId="2" applyFont="1" applyFill="1" applyBorder="1" applyAlignment="1">
      <alignment horizontal="center" vertical="center"/>
    </xf>
    <xf numFmtId="0" fontId="34" fillId="0" borderId="45" xfId="2" applyFont="1" applyFill="1" applyBorder="1" applyAlignment="1">
      <alignment horizontal="center" vertical="center" wrapText="1"/>
    </xf>
    <xf numFmtId="0" fontId="35" fillId="0" borderId="51" xfId="2" applyFont="1" applyFill="1" applyBorder="1" applyAlignment="1">
      <alignment horizontal="left" vertical="top"/>
    </xf>
    <xf numFmtId="0" fontId="35" fillId="0" borderId="52" xfId="2" applyFont="1" applyFill="1" applyBorder="1" applyAlignment="1">
      <alignment horizontal="left" vertical="top"/>
    </xf>
    <xf numFmtId="0" fontId="34" fillId="0" borderId="53" xfId="2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31" xfId="0" applyFill="1" applyBorder="1" applyAlignment="1">
      <alignment wrapText="1"/>
    </xf>
  </cellXfs>
  <cellStyles count="16">
    <cellStyle name="Comma [0]" xfId="1" builtinId="6"/>
    <cellStyle name="Comma [0] 2" xfId="3"/>
    <cellStyle name="Comma [0] 2 2" xfId="11"/>
    <cellStyle name="Comma 2" xfId="6"/>
    <cellStyle name="Comma 2 2" xfId="15"/>
    <cellStyle name="Comma 3" xfId="8"/>
    <cellStyle name="Comma 4" xfId="14"/>
    <cellStyle name="Normal" xfId="0" builtinId="0"/>
    <cellStyle name="Normal 2" xfId="2"/>
    <cellStyle name="Normal 2 2" xfId="10"/>
    <cellStyle name="Normal 3" xfId="5"/>
    <cellStyle name="Normal 3 2" xfId="13"/>
    <cellStyle name="Normal 4" xfId="12"/>
    <cellStyle name="Percent 2" xfId="4"/>
    <cellStyle name="Percent 3" xfId="7"/>
    <cellStyle name="Percent 4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0</xdr:row>
      <xdr:rowOff>0</xdr:rowOff>
    </xdr:from>
    <xdr:ext cx="11153774" cy="1952624"/>
    <xdr:sp macro="" textlink="">
      <xdr:nvSpPr>
        <xdr:cNvPr id="2" name="Rectangle 1"/>
        <xdr:cNvSpPr/>
      </xdr:nvSpPr>
      <xdr:spPr>
        <a:xfrm>
          <a:off x="133351" y="0"/>
          <a:ext cx="11153774" cy="195262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d-ID" sz="4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cascading </a:t>
          </a:r>
          <a:endParaRPr lang="en-US" sz="48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  <a:p>
          <a:pPr algn="ctr"/>
          <a:r>
            <a:rPr lang="en-US" sz="4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KECAMATAN</a:t>
          </a:r>
          <a:r>
            <a:rPr lang="en-US" sz="48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PADANG PANJANG TIMUR</a:t>
          </a:r>
          <a:endParaRPr lang="id-ID" sz="48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  <a:p>
          <a:pPr algn="ctr"/>
          <a:endParaRPr lang="en-US" sz="5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twoCellAnchor>
    <xdr:from>
      <xdr:col>16</xdr:col>
      <xdr:colOff>0</xdr:colOff>
      <xdr:row>8</xdr:row>
      <xdr:rowOff>0</xdr:rowOff>
    </xdr:from>
    <xdr:to>
      <xdr:col>17</xdr:col>
      <xdr:colOff>47625</xdr:colOff>
      <xdr:row>8</xdr:row>
      <xdr:rowOff>2</xdr:rowOff>
    </xdr:to>
    <xdr:cxnSp macro="">
      <xdr:nvCxnSpPr>
        <xdr:cNvPr id="3" name="Straight Arrow Connector 2"/>
        <xdr:cNvCxnSpPr/>
      </xdr:nvCxnSpPr>
      <xdr:spPr>
        <a:xfrm flipV="1">
          <a:off x="9753600" y="1524000"/>
          <a:ext cx="657225" cy="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438150</xdr:colOff>
      <xdr:row>8</xdr:row>
      <xdr:rowOff>9525</xdr:rowOff>
    </xdr:from>
    <xdr:to>
      <xdr:col>25</xdr:col>
      <xdr:colOff>581025</xdr:colOff>
      <xdr:row>8</xdr:row>
      <xdr:rowOff>9529</xdr:rowOff>
    </xdr:to>
    <xdr:cxnSp macro="">
      <xdr:nvCxnSpPr>
        <xdr:cNvPr id="4" name="Straight Arrow Connector 3"/>
        <xdr:cNvCxnSpPr/>
      </xdr:nvCxnSpPr>
      <xdr:spPr>
        <a:xfrm flipV="1">
          <a:off x="15068550" y="1533525"/>
          <a:ext cx="752475" cy="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25</xdr:row>
      <xdr:rowOff>9525</xdr:rowOff>
    </xdr:from>
    <xdr:to>
      <xdr:col>25</xdr:col>
      <xdr:colOff>581025</xdr:colOff>
      <xdr:row>25</xdr:row>
      <xdr:rowOff>19050</xdr:rowOff>
    </xdr:to>
    <xdr:cxnSp macro="">
      <xdr:nvCxnSpPr>
        <xdr:cNvPr id="5" name="Straight Arrow Connector 4"/>
        <xdr:cNvCxnSpPr/>
      </xdr:nvCxnSpPr>
      <xdr:spPr>
        <a:xfrm>
          <a:off x="15259050" y="4772025"/>
          <a:ext cx="561975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25</xdr:row>
      <xdr:rowOff>9525</xdr:rowOff>
    </xdr:from>
    <xdr:to>
      <xdr:col>8</xdr:col>
      <xdr:colOff>19050</xdr:colOff>
      <xdr:row>25</xdr:row>
      <xdr:rowOff>19050</xdr:rowOff>
    </xdr:to>
    <xdr:cxnSp macro="">
      <xdr:nvCxnSpPr>
        <xdr:cNvPr id="6" name="Straight Arrow Connector 5"/>
        <xdr:cNvCxnSpPr/>
      </xdr:nvCxnSpPr>
      <xdr:spPr>
        <a:xfrm flipV="1">
          <a:off x="4533900" y="4772025"/>
          <a:ext cx="3619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200025</xdr:colOff>
      <xdr:row>24</xdr:row>
      <xdr:rowOff>142875</xdr:rowOff>
    </xdr:from>
    <xdr:to>
      <xdr:col>17</xdr:col>
      <xdr:colOff>47625</xdr:colOff>
      <xdr:row>25</xdr:row>
      <xdr:rowOff>0</xdr:rowOff>
    </xdr:to>
    <xdr:cxnSp macro="">
      <xdr:nvCxnSpPr>
        <xdr:cNvPr id="7" name="Straight Arrow Connector 6"/>
        <xdr:cNvCxnSpPr/>
      </xdr:nvCxnSpPr>
      <xdr:spPr>
        <a:xfrm>
          <a:off x="9953625" y="4714875"/>
          <a:ext cx="457200" cy="476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285752</xdr:colOff>
      <xdr:row>8</xdr:row>
      <xdr:rowOff>0</xdr:rowOff>
    </xdr:from>
    <xdr:to>
      <xdr:col>7</xdr:col>
      <xdr:colOff>304801</xdr:colOff>
      <xdr:row>25</xdr:row>
      <xdr:rowOff>19051</xdr:rowOff>
    </xdr:to>
    <xdr:cxnSp macro="">
      <xdr:nvCxnSpPr>
        <xdr:cNvPr id="8" name="Straight Arrow Connector 7"/>
        <xdr:cNvCxnSpPr/>
      </xdr:nvCxnSpPr>
      <xdr:spPr>
        <a:xfrm rot="5400000">
          <a:off x="2933701" y="3143251"/>
          <a:ext cx="3257551" cy="19049"/>
        </a:xfrm>
        <a:prstGeom prst="straightConnector1">
          <a:avLst/>
        </a:prstGeom>
        <a:ln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8</xdr:row>
      <xdr:rowOff>2</xdr:rowOff>
    </xdr:from>
    <xdr:to>
      <xdr:col>8</xdr:col>
      <xdr:colOff>9525</xdr:colOff>
      <xdr:row>8</xdr:row>
      <xdr:rowOff>9525</xdr:rowOff>
    </xdr:to>
    <xdr:cxnSp macro="">
      <xdr:nvCxnSpPr>
        <xdr:cNvPr id="9" name="Straight Arrow Connector 8"/>
        <xdr:cNvCxnSpPr/>
      </xdr:nvCxnSpPr>
      <xdr:spPr>
        <a:xfrm>
          <a:off x="4572000" y="1524002"/>
          <a:ext cx="314325" cy="952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304800</xdr:colOff>
      <xdr:row>10</xdr:row>
      <xdr:rowOff>1588</xdr:rowOff>
    </xdr:to>
    <xdr:cxnSp macro="">
      <xdr:nvCxnSpPr>
        <xdr:cNvPr id="10" name="Straight Connector 9"/>
        <xdr:cNvCxnSpPr/>
      </xdr:nvCxnSpPr>
      <xdr:spPr>
        <a:xfrm>
          <a:off x="4267200" y="1905000"/>
          <a:ext cx="304800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219075</xdr:colOff>
      <xdr:row>48</xdr:row>
      <xdr:rowOff>0</xdr:rowOff>
    </xdr:from>
    <xdr:to>
      <xdr:col>17</xdr:col>
      <xdr:colOff>19050</xdr:colOff>
      <xdr:row>48</xdr:row>
      <xdr:rowOff>9525</xdr:rowOff>
    </xdr:to>
    <xdr:cxnSp macro="">
      <xdr:nvCxnSpPr>
        <xdr:cNvPr id="11" name="Straight Arrow Connector 10"/>
        <xdr:cNvCxnSpPr/>
      </xdr:nvCxnSpPr>
      <xdr:spPr>
        <a:xfrm flipV="1">
          <a:off x="9972675" y="9144000"/>
          <a:ext cx="409575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228602</xdr:colOff>
      <xdr:row>24</xdr:row>
      <xdr:rowOff>142878</xdr:rowOff>
    </xdr:from>
    <xdr:to>
      <xdr:col>16</xdr:col>
      <xdr:colOff>257175</xdr:colOff>
      <xdr:row>48</xdr:row>
      <xdr:rowOff>95250</xdr:rowOff>
    </xdr:to>
    <xdr:cxnSp macro="">
      <xdr:nvCxnSpPr>
        <xdr:cNvPr id="12" name="Straight Connector 11"/>
        <xdr:cNvCxnSpPr/>
      </xdr:nvCxnSpPr>
      <xdr:spPr>
        <a:xfrm rot="16200000" flipH="1">
          <a:off x="7734303" y="6962777"/>
          <a:ext cx="4524372" cy="28573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48</xdr:row>
      <xdr:rowOff>0</xdr:rowOff>
    </xdr:from>
    <xdr:to>
      <xdr:col>25</xdr:col>
      <xdr:colOff>561975</xdr:colOff>
      <xdr:row>48</xdr:row>
      <xdr:rowOff>9525</xdr:rowOff>
    </xdr:to>
    <xdr:cxnSp macro="">
      <xdr:nvCxnSpPr>
        <xdr:cNvPr id="13" name="Straight Arrow Connector 12"/>
        <xdr:cNvCxnSpPr/>
      </xdr:nvCxnSpPr>
      <xdr:spPr>
        <a:xfrm>
          <a:off x="15240000" y="9144000"/>
          <a:ext cx="561975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219075</xdr:colOff>
      <xdr:row>55</xdr:row>
      <xdr:rowOff>0</xdr:rowOff>
    </xdr:from>
    <xdr:to>
      <xdr:col>17</xdr:col>
      <xdr:colOff>19050</xdr:colOff>
      <xdr:row>55</xdr:row>
      <xdr:rowOff>9525</xdr:rowOff>
    </xdr:to>
    <xdr:cxnSp macro="">
      <xdr:nvCxnSpPr>
        <xdr:cNvPr id="14" name="Straight Arrow Connector 13"/>
        <xdr:cNvCxnSpPr/>
      </xdr:nvCxnSpPr>
      <xdr:spPr>
        <a:xfrm flipV="1">
          <a:off x="9972675" y="10477500"/>
          <a:ext cx="409575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55</xdr:row>
      <xdr:rowOff>0</xdr:rowOff>
    </xdr:from>
    <xdr:to>
      <xdr:col>25</xdr:col>
      <xdr:colOff>561975</xdr:colOff>
      <xdr:row>55</xdr:row>
      <xdr:rowOff>9525</xdr:rowOff>
    </xdr:to>
    <xdr:cxnSp macro="">
      <xdr:nvCxnSpPr>
        <xdr:cNvPr id="15" name="Straight Arrow Connector 14"/>
        <xdr:cNvCxnSpPr/>
      </xdr:nvCxnSpPr>
      <xdr:spPr>
        <a:xfrm>
          <a:off x="15240000" y="10477500"/>
          <a:ext cx="561975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238126</xdr:colOff>
      <xdr:row>48</xdr:row>
      <xdr:rowOff>794</xdr:rowOff>
    </xdr:from>
    <xdr:to>
      <xdr:col>16</xdr:col>
      <xdr:colOff>248447</xdr:colOff>
      <xdr:row>55</xdr:row>
      <xdr:rowOff>38103</xdr:rowOff>
    </xdr:to>
    <xdr:cxnSp macro="">
      <xdr:nvCxnSpPr>
        <xdr:cNvPr id="16" name="Straight Connector 15"/>
        <xdr:cNvCxnSpPr/>
      </xdr:nvCxnSpPr>
      <xdr:spPr>
        <a:xfrm rot="5400000">
          <a:off x="9311482" y="9825038"/>
          <a:ext cx="1370809" cy="1032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419100</xdr:colOff>
      <xdr:row>28</xdr:row>
      <xdr:rowOff>1</xdr:rowOff>
    </xdr:from>
    <xdr:to>
      <xdr:col>16</xdr:col>
      <xdr:colOff>238127</xdr:colOff>
      <xdr:row>28</xdr:row>
      <xdr:rowOff>2</xdr:rowOff>
    </xdr:to>
    <xdr:cxnSp macro="">
      <xdr:nvCxnSpPr>
        <xdr:cNvPr id="17" name="Straight Connector 16"/>
        <xdr:cNvCxnSpPr/>
      </xdr:nvCxnSpPr>
      <xdr:spPr>
        <a:xfrm rot="10800000">
          <a:off x="9563100" y="5334001"/>
          <a:ext cx="428627" cy="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75"/>
  <sheetViews>
    <sheetView topLeftCell="A64" zoomScale="85" workbookViewId="0">
      <selection activeCell="O74" sqref="O74:T74"/>
    </sheetView>
  </sheetViews>
  <sheetFormatPr defaultColWidth="9.140625" defaultRowHeight="12.75"/>
  <cols>
    <col min="1" max="1" width="5.7109375" style="136" customWidth="1"/>
    <col min="2" max="2" width="29" style="137" customWidth="1"/>
    <col min="3" max="3" width="7.5703125" style="175" customWidth="1"/>
    <col min="4" max="4" width="8.28515625" style="175" customWidth="1"/>
    <col min="5" max="11" width="9.7109375" style="175" customWidth="1"/>
    <col min="12" max="12" width="10.7109375" style="175" customWidth="1"/>
    <col min="13" max="20" width="9.7109375" style="175" customWidth="1"/>
    <col min="21" max="25" width="9.140625" style="137"/>
    <col min="26" max="26" width="27" style="137" customWidth="1"/>
    <col min="27" max="256" width="9.140625" style="137"/>
    <col min="257" max="257" width="5.7109375" style="137" customWidth="1"/>
    <col min="258" max="258" width="29" style="137" customWidth="1"/>
    <col min="259" max="259" width="7.5703125" style="137" customWidth="1"/>
    <col min="260" max="260" width="8.28515625" style="137" customWidth="1"/>
    <col min="261" max="267" width="9.7109375" style="137" customWidth="1"/>
    <col min="268" max="268" width="10.7109375" style="137" customWidth="1"/>
    <col min="269" max="276" width="9.7109375" style="137" customWidth="1"/>
    <col min="277" max="281" width="9.140625" style="137"/>
    <col min="282" max="282" width="27" style="137" customWidth="1"/>
    <col min="283" max="512" width="9.140625" style="137"/>
    <col min="513" max="513" width="5.7109375" style="137" customWidth="1"/>
    <col min="514" max="514" width="29" style="137" customWidth="1"/>
    <col min="515" max="515" width="7.5703125" style="137" customWidth="1"/>
    <col min="516" max="516" width="8.28515625" style="137" customWidth="1"/>
    <col min="517" max="523" width="9.7109375" style="137" customWidth="1"/>
    <col min="524" max="524" width="10.7109375" style="137" customWidth="1"/>
    <col min="525" max="532" width="9.7109375" style="137" customWidth="1"/>
    <col min="533" max="537" width="9.140625" style="137"/>
    <col min="538" max="538" width="27" style="137" customWidth="1"/>
    <col min="539" max="768" width="9.140625" style="137"/>
    <col min="769" max="769" width="5.7109375" style="137" customWidth="1"/>
    <col min="770" max="770" width="29" style="137" customWidth="1"/>
    <col min="771" max="771" width="7.5703125" style="137" customWidth="1"/>
    <col min="772" max="772" width="8.28515625" style="137" customWidth="1"/>
    <col min="773" max="779" width="9.7109375" style="137" customWidth="1"/>
    <col min="780" max="780" width="10.7109375" style="137" customWidth="1"/>
    <col min="781" max="788" width="9.7109375" style="137" customWidth="1"/>
    <col min="789" max="793" width="9.140625" style="137"/>
    <col min="794" max="794" width="27" style="137" customWidth="1"/>
    <col min="795" max="1024" width="9.140625" style="137"/>
    <col min="1025" max="1025" width="5.7109375" style="137" customWidth="1"/>
    <col min="1026" max="1026" width="29" style="137" customWidth="1"/>
    <col min="1027" max="1027" width="7.5703125" style="137" customWidth="1"/>
    <col min="1028" max="1028" width="8.28515625" style="137" customWidth="1"/>
    <col min="1029" max="1035" width="9.7109375" style="137" customWidth="1"/>
    <col min="1036" max="1036" width="10.7109375" style="137" customWidth="1"/>
    <col min="1037" max="1044" width="9.7109375" style="137" customWidth="1"/>
    <col min="1045" max="1049" width="9.140625" style="137"/>
    <col min="1050" max="1050" width="27" style="137" customWidth="1"/>
    <col min="1051" max="1280" width="9.140625" style="137"/>
    <col min="1281" max="1281" width="5.7109375" style="137" customWidth="1"/>
    <col min="1282" max="1282" width="29" style="137" customWidth="1"/>
    <col min="1283" max="1283" width="7.5703125" style="137" customWidth="1"/>
    <col min="1284" max="1284" width="8.28515625" style="137" customWidth="1"/>
    <col min="1285" max="1291" width="9.7109375" style="137" customWidth="1"/>
    <col min="1292" max="1292" width="10.7109375" style="137" customWidth="1"/>
    <col min="1293" max="1300" width="9.7109375" style="137" customWidth="1"/>
    <col min="1301" max="1305" width="9.140625" style="137"/>
    <col min="1306" max="1306" width="27" style="137" customWidth="1"/>
    <col min="1307" max="1536" width="9.140625" style="137"/>
    <col min="1537" max="1537" width="5.7109375" style="137" customWidth="1"/>
    <col min="1538" max="1538" width="29" style="137" customWidth="1"/>
    <col min="1539" max="1539" width="7.5703125" style="137" customWidth="1"/>
    <col min="1540" max="1540" width="8.28515625" style="137" customWidth="1"/>
    <col min="1541" max="1547" width="9.7109375" style="137" customWidth="1"/>
    <col min="1548" max="1548" width="10.7109375" style="137" customWidth="1"/>
    <col min="1549" max="1556" width="9.7109375" style="137" customWidth="1"/>
    <col min="1557" max="1561" width="9.140625" style="137"/>
    <col min="1562" max="1562" width="27" style="137" customWidth="1"/>
    <col min="1563" max="1792" width="9.140625" style="137"/>
    <col min="1793" max="1793" width="5.7109375" style="137" customWidth="1"/>
    <col min="1794" max="1794" width="29" style="137" customWidth="1"/>
    <col min="1795" max="1795" width="7.5703125" style="137" customWidth="1"/>
    <col min="1796" max="1796" width="8.28515625" style="137" customWidth="1"/>
    <col min="1797" max="1803" width="9.7109375" style="137" customWidth="1"/>
    <col min="1804" max="1804" width="10.7109375" style="137" customWidth="1"/>
    <col min="1805" max="1812" width="9.7109375" style="137" customWidth="1"/>
    <col min="1813" max="1817" width="9.140625" style="137"/>
    <col min="1818" max="1818" width="27" style="137" customWidth="1"/>
    <col min="1819" max="2048" width="9.140625" style="137"/>
    <col min="2049" max="2049" width="5.7109375" style="137" customWidth="1"/>
    <col min="2050" max="2050" width="29" style="137" customWidth="1"/>
    <col min="2051" max="2051" width="7.5703125" style="137" customWidth="1"/>
    <col min="2052" max="2052" width="8.28515625" style="137" customWidth="1"/>
    <col min="2053" max="2059" width="9.7109375" style="137" customWidth="1"/>
    <col min="2060" max="2060" width="10.7109375" style="137" customWidth="1"/>
    <col min="2061" max="2068" width="9.7109375" style="137" customWidth="1"/>
    <col min="2069" max="2073" width="9.140625" style="137"/>
    <col min="2074" max="2074" width="27" style="137" customWidth="1"/>
    <col min="2075" max="2304" width="9.140625" style="137"/>
    <col min="2305" max="2305" width="5.7109375" style="137" customWidth="1"/>
    <col min="2306" max="2306" width="29" style="137" customWidth="1"/>
    <col min="2307" max="2307" width="7.5703125" style="137" customWidth="1"/>
    <col min="2308" max="2308" width="8.28515625" style="137" customWidth="1"/>
    <col min="2309" max="2315" width="9.7109375" style="137" customWidth="1"/>
    <col min="2316" max="2316" width="10.7109375" style="137" customWidth="1"/>
    <col min="2317" max="2324" width="9.7109375" style="137" customWidth="1"/>
    <col min="2325" max="2329" width="9.140625" style="137"/>
    <col min="2330" max="2330" width="27" style="137" customWidth="1"/>
    <col min="2331" max="2560" width="9.140625" style="137"/>
    <col min="2561" max="2561" width="5.7109375" style="137" customWidth="1"/>
    <col min="2562" max="2562" width="29" style="137" customWidth="1"/>
    <col min="2563" max="2563" width="7.5703125" style="137" customWidth="1"/>
    <col min="2564" max="2564" width="8.28515625" style="137" customWidth="1"/>
    <col min="2565" max="2571" width="9.7109375" style="137" customWidth="1"/>
    <col min="2572" max="2572" width="10.7109375" style="137" customWidth="1"/>
    <col min="2573" max="2580" width="9.7109375" style="137" customWidth="1"/>
    <col min="2581" max="2585" width="9.140625" style="137"/>
    <col min="2586" max="2586" width="27" style="137" customWidth="1"/>
    <col min="2587" max="2816" width="9.140625" style="137"/>
    <col min="2817" max="2817" width="5.7109375" style="137" customWidth="1"/>
    <col min="2818" max="2818" width="29" style="137" customWidth="1"/>
    <col min="2819" max="2819" width="7.5703125" style="137" customWidth="1"/>
    <col min="2820" max="2820" width="8.28515625" style="137" customWidth="1"/>
    <col min="2821" max="2827" width="9.7109375" style="137" customWidth="1"/>
    <col min="2828" max="2828" width="10.7109375" style="137" customWidth="1"/>
    <col min="2829" max="2836" width="9.7109375" style="137" customWidth="1"/>
    <col min="2837" max="2841" width="9.140625" style="137"/>
    <col min="2842" max="2842" width="27" style="137" customWidth="1"/>
    <col min="2843" max="3072" width="9.140625" style="137"/>
    <col min="3073" max="3073" width="5.7109375" style="137" customWidth="1"/>
    <col min="3074" max="3074" width="29" style="137" customWidth="1"/>
    <col min="3075" max="3075" width="7.5703125" style="137" customWidth="1"/>
    <col min="3076" max="3076" width="8.28515625" style="137" customWidth="1"/>
    <col min="3077" max="3083" width="9.7109375" style="137" customWidth="1"/>
    <col min="3084" max="3084" width="10.7109375" style="137" customWidth="1"/>
    <col min="3085" max="3092" width="9.7109375" style="137" customWidth="1"/>
    <col min="3093" max="3097" width="9.140625" style="137"/>
    <col min="3098" max="3098" width="27" style="137" customWidth="1"/>
    <col min="3099" max="3328" width="9.140625" style="137"/>
    <col min="3329" max="3329" width="5.7109375" style="137" customWidth="1"/>
    <col min="3330" max="3330" width="29" style="137" customWidth="1"/>
    <col min="3331" max="3331" width="7.5703125" style="137" customWidth="1"/>
    <col min="3332" max="3332" width="8.28515625" style="137" customWidth="1"/>
    <col min="3333" max="3339" width="9.7109375" style="137" customWidth="1"/>
    <col min="3340" max="3340" width="10.7109375" style="137" customWidth="1"/>
    <col min="3341" max="3348" width="9.7109375" style="137" customWidth="1"/>
    <col min="3349" max="3353" width="9.140625" style="137"/>
    <col min="3354" max="3354" width="27" style="137" customWidth="1"/>
    <col min="3355" max="3584" width="9.140625" style="137"/>
    <col min="3585" max="3585" width="5.7109375" style="137" customWidth="1"/>
    <col min="3586" max="3586" width="29" style="137" customWidth="1"/>
    <col min="3587" max="3587" width="7.5703125" style="137" customWidth="1"/>
    <col min="3588" max="3588" width="8.28515625" style="137" customWidth="1"/>
    <col min="3589" max="3595" width="9.7109375" style="137" customWidth="1"/>
    <col min="3596" max="3596" width="10.7109375" style="137" customWidth="1"/>
    <col min="3597" max="3604" width="9.7109375" style="137" customWidth="1"/>
    <col min="3605" max="3609" width="9.140625" style="137"/>
    <col min="3610" max="3610" width="27" style="137" customWidth="1"/>
    <col min="3611" max="3840" width="9.140625" style="137"/>
    <col min="3841" max="3841" width="5.7109375" style="137" customWidth="1"/>
    <col min="3842" max="3842" width="29" style="137" customWidth="1"/>
    <col min="3843" max="3843" width="7.5703125" style="137" customWidth="1"/>
    <col min="3844" max="3844" width="8.28515625" style="137" customWidth="1"/>
    <col min="3845" max="3851" width="9.7109375" style="137" customWidth="1"/>
    <col min="3852" max="3852" width="10.7109375" style="137" customWidth="1"/>
    <col min="3853" max="3860" width="9.7109375" style="137" customWidth="1"/>
    <col min="3861" max="3865" width="9.140625" style="137"/>
    <col min="3866" max="3866" width="27" style="137" customWidth="1"/>
    <col min="3867" max="4096" width="9.140625" style="137"/>
    <col min="4097" max="4097" width="5.7109375" style="137" customWidth="1"/>
    <col min="4098" max="4098" width="29" style="137" customWidth="1"/>
    <col min="4099" max="4099" width="7.5703125" style="137" customWidth="1"/>
    <col min="4100" max="4100" width="8.28515625" style="137" customWidth="1"/>
    <col min="4101" max="4107" width="9.7109375" style="137" customWidth="1"/>
    <col min="4108" max="4108" width="10.7109375" style="137" customWidth="1"/>
    <col min="4109" max="4116" width="9.7109375" style="137" customWidth="1"/>
    <col min="4117" max="4121" width="9.140625" style="137"/>
    <col min="4122" max="4122" width="27" style="137" customWidth="1"/>
    <col min="4123" max="4352" width="9.140625" style="137"/>
    <col min="4353" max="4353" width="5.7109375" style="137" customWidth="1"/>
    <col min="4354" max="4354" width="29" style="137" customWidth="1"/>
    <col min="4355" max="4355" width="7.5703125" style="137" customWidth="1"/>
    <col min="4356" max="4356" width="8.28515625" style="137" customWidth="1"/>
    <col min="4357" max="4363" width="9.7109375" style="137" customWidth="1"/>
    <col min="4364" max="4364" width="10.7109375" style="137" customWidth="1"/>
    <col min="4365" max="4372" width="9.7109375" style="137" customWidth="1"/>
    <col min="4373" max="4377" width="9.140625" style="137"/>
    <col min="4378" max="4378" width="27" style="137" customWidth="1"/>
    <col min="4379" max="4608" width="9.140625" style="137"/>
    <col min="4609" max="4609" width="5.7109375" style="137" customWidth="1"/>
    <col min="4610" max="4610" width="29" style="137" customWidth="1"/>
    <col min="4611" max="4611" width="7.5703125" style="137" customWidth="1"/>
    <col min="4612" max="4612" width="8.28515625" style="137" customWidth="1"/>
    <col min="4613" max="4619" width="9.7109375" style="137" customWidth="1"/>
    <col min="4620" max="4620" width="10.7109375" style="137" customWidth="1"/>
    <col min="4621" max="4628" width="9.7109375" style="137" customWidth="1"/>
    <col min="4629" max="4633" width="9.140625" style="137"/>
    <col min="4634" max="4634" width="27" style="137" customWidth="1"/>
    <col min="4635" max="4864" width="9.140625" style="137"/>
    <col min="4865" max="4865" width="5.7109375" style="137" customWidth="1"/>
    <col min="4866" max="4866" width="29" style="137" customWidth="1"/>
    <col min="4867" max="4867" width="7.5703125" style="137" customWidth="1"/>
    <col min="4868" max="4868" width="8.28515625" style="137" customWidth="1"/>
    <col min="4869" max="4875" width="9.7109375" style="137" customWidth="1"/>
    <col min="4876" max="4876" width="10.7109375" style="137" customWidth="1"/>
    <col min="4877" max="4884" width="9.7109375" style="137" customWidth="1"/>
    <col min="4885" max="4889" width="9.140625" style="137"/>
    <col min="4890" max="4890" width="27" style="137" customWidth="1"/>
    <col min="4891" max="5120" width="9.140625" style="137"/>
    <col min="5121" max="5121" width="5.7109375" style="137" customWidth="1"/>
    <col min="5122" max="5122" width="29" style="137" customWidth="1"/>
    <col min="5123" max="5123" width="7.5703125" style="137" customWidth="1"/>
    <col min="5124" max="5124" width="8.28515625" style="137" customWidth="1"/>
    <col min="5125" max="5131" width="9.7109375" style="137" customWidth="1"/>
    <col min="5132" max="5132" width="10.7109375" style="137" customWidth="1"/>
    <col min="5133" max="5140" width="9.7109375" style="137" customWidth="1"/>
    <col min="5141" max="5145" width="9.140625" style="137"/>
    <col min="5146" max="5146" width="27" style="137" customWidth="1"/>
    <col min="5147" max="5376" width="9.140625" style="137"/>
    <col min="5377" max="5377" width="5.7109375" style="137" customWidth="1"/>
    <col min="5378" max="5378" width="29" style="137" customWidth="1"/>
    <col min="5379" max="5379" width="7.5703125" style="137" customWidth="1"/>
    <col min="5380" max="5380" width="8.28515625" style="137" customWidth="1"/>
    <col min="5381" max="5387" width="9.7109375" style="137" customWidth="1"/>
    <col min="5388" max="5388" width="10.7109375" style="137" customWidth="1"/>
    <col min="5389" max="5396" width="9.7109375" style="137" customWidth="1"/>
    <col min="5397" max="5401" width="9.140625" style="137"/>
    <col min="5402" max="5402" width="27" style="137" customWidth="1"/>
    <col min="5403" max="5632" width="9.140625" style="137"/>
    <col min="5633" max="5633" width="5.7109375" style="137" customWidth="1"/>
    <col min="5634" max="5634" width="29" style="137" customWidth="1"/>
    <col min="5635" max="5635" width="7.5703125" style="137" customWidth="1"/>
    <col min="5636" max="5636" width="8.28515625" style="137" customWidth="1"/>
    <col min="5637" max="5643" width="9.7109375" style="137" customWidth="1"/>
    <col min="5644" max="5644" width="10.7109375" style="137" customWidth="1"/>
    <col min="5645" max="5652" width="9.7109375" style="137" customWidth="1"/>
    <col min="5653" max="5657" width="9.140625" style="137"/>
    <col min="5658" max="5658" width="27" style="137" customWidth="1"/>
    <col min="5659" max="5888" width="9.140625" style="137"/>
    <col min="5889" max="5889" width="5.7109375" style="137" customWidth="1"/>
    <col min="5890" max="5890" width="29" style="137" customWidth="1"/>
    <col min="5891" max="5891" width="7.5703125" style="137" customWidth="1"/>
    <col min="5892" max="5892" width="8.28515625" style="137" customWidth="1"/>
    <col min="5893" max="5899" width="9.7109375" style="137" customWidth="1"/>
    <col min="5900" max="5900" width="10.7109375" style="137" customWidth="1"/>
    <col min="5901" max="5908" width="9.7109375" style="137" customWidth="1"/>
    <col min="5909" max="5913" width="9.140625" style="137"/>
    <col min="5914" max="5914" width="27" style="137" customWidth="1"/>
    <col min="5915" max="6144" width="9.140625" style="137"/>
    <col min="6145" max="6145" width="5.7109375" style="137" customWidth="1"/>
    <col min="6146" max="6146" width="29" style="137" customWidth="1"/>
    <col min="6147" max="6147" width="7.5703125" style="137" customWidth="1"/>
    <col min="6148" max="6148" width="8.28515625" style="137" customWidth="1"/>
    <col min="6149" max="6155" width="9.7109375" style="137" customWidth="1"/>
    <col min="6156" max="6156" width="10.7109375" style="137" customWidth="1"/>
    <col min="6157" max="6164" width="9.7109375" style="137" customWidth="1"/>
    <col min="6165" max="6169" width="9.140625" style="137"/>
    <col min="6170" max="6170" width="27" style="137" customWidth="1"/>
    <col min="6171" max="6400" width="9.140625" style="137"/>
    <col min="6401" max="6401" width="5.7109375" style="137" customWidth="1"/>
    <col min="6402" max="6402" width="29" style="137" customWidth="1"/>
    <col min="6403" max="6403" width="7.5703125" style="137" customWidth="1"/>
    <col min="6404" max="6404" width="8.28515625" style="137" customWidth="1"/>
    <col min="6405" max="6411" width="9.7109375" style="137" customWidth="1"/>
    <col min="6412" max="6412" width="10.7109375" style="137" customWidth="1"/>
    <col min="6413" max="6420" width="9.7109375" style="137" customWidth="1"/>
    <col min="6421" max="6425" width="9.140625" style="137"/>
    <col min="6426" max="6426" width="27" style="137" customWidth="1"/>
    <col min="6427" max="6656" width="9.140625" style="137"/>
    <col min="6657" max="6657" width="5.7109375" style="137" customWidth="1"/>
    <col min="6658" max="6658" width="29" style="137" customWidth="1"/>
    <col min="6659" max="6659" width="7.5703125" style="137" customWidth="1"/>
    <col min="6660" max="6660" width="8.28515625" style="137" customWidth="1"/>
    <col min="6661" max="6667" width="9.7109375" style="137" customWidth="1"/>
    <col min="6668" max="6668" width="10.7109375" style="137" customWidth="1"/>
    <col min="6669" max="6676" width="9.7109375" style="137" customWidth="1"/>
    <col min="6677" max="6681" width="9.140625" style="137"/>
    <col min="6682" max="6682" width="27" style="137" customWidth="1"/>
    <col min="6683" max="6912" width="9.140625" style="137"/>
    <col min="6913" max="6913" width="5.7109375" style="137" customWidth="1"/>
    <col min="6914" max="6914" width="29" style="137" customWidth="1"/>
    <col min="6915" max="6915" width="7.5703125" style="137" customWidth="1"/>
    <col min="6916" max="6916" width="8.28515625" style="137" customWidth="1"/>
    <col min="6917" max="6923" width="9.7109375" style="137" customWidth="1"/>
    <col min="6924" max="6924" width="10.7109375" style="137" customWidth="1"/>
    <col min="6925" max="6932" width="9.7109375" style="137" customWidth="1"/>
    <col min="6933" max="6937" width="9.140625" style="137"/>
    <col min="6938" max="6938" width="27" style="137" customWidth="1"/>
    <col min="6939" max="7168" width="9.140625" style="137"/>
    <col min="7169" max="7169" width="5.7109375" style="137" customWidth="1"/>
    <col min="7170" max="7170" width="29" style="137" customWidth="1"/>
    <col min="7171" max="7171" width="7.5703125" style="137" customWidth="1"/>
    <col min="7172" max="7172" width="8.28515625" style="137" customWidth="1"/>
    <col min="7173" max="7179" width="9.7109375" style="137" customWidth="1"/>
    <col min="7180" max="7180" width="10.7109375" style="137" customWidth="1"/>
    <col min="7181" max="7188" width="9.7109375" style="137" customWidth="1"/>
    <col min="7189" max="7193" width="9.140625" style="137"/>
    <col min="7194" max="7194" width="27" style="137" customWidth="1"/>
    <col min="7195" max="7424" width="9.140625" style="137"/>
    <col min="7425" max="7425" width="5.7109375" style="137" customWidth="1"/>
    <col min="7426" max="7426" width="29" style="137" customWidth="1"/>
    <col min="7427" max="7427" width="7.5703125" style="137" customWidth="1"/>
    <col min="7428" max="7428" width="8.28515625" style="137" customWidth="1"/>
    <col min="7429" max="7435" width="9.7109375" style="137" customWidth="1"/>
    <col min="7436" max="7436" width="10.7109375" style="137" customWidth="1"/>
    <col min="7437" max="7444" width="9.7109375" style="137" customWidth="1"/>
    <col min="7445" max="7449" width="9.140625" style="137"/>
    <col min="7450" max="7450" width="27" style="137" customWidth="1"/>
    <col min="7451" max="7680" width="9.140625" style="137"/>
    <col min="7681" max="7681" width="5.7109375" style="137" customWidth="1"/>
    <col min="7682" max="7682" width="29" style="137" customWidth="1"/>
    <col min="7683" max="7683" width="7.5703125" style="137" customWidth="1"/>
    <col min="7684" max="7684" width="8.28515625" style="137" customWidth="1"/>
    <col min="7685" max="7691" width="9.7109375" style="137" customWidth="1"/>
    <col min="7692" max="7692" width="10.7109375" style="137" customWidth="1"/>
    <col min="7693" max="7700" width="9.7109375" style="137" customWidth="1"/>
    <col min="7701" max="7705" width="9.140625" style="137"/>
    <col min="7706" max="7706" width="27" style="137" customWidth="1"/>
    <col min="7707" max="7936" width="9.140625" style="137"/>
    <col min="7937" max="7937" width="5.7109375" style="137" customWidth="1"/>
    <col min="7938" max="7938" width="29" style="137" customWidth="1"/>
    <col min="7939" max="7939" width="7.5703125" style="137" customWidth="1"/>
    <col min="7940" max="7940" width="8.28515625" style="137" customWidth="1"/>
    <col min="7941" max="7947" width="9.7109375" style="137" customWidth="1"/>
    <col min="7948" max="7948" width="10.7109375" style="137" customWidth="1"/>
    <col min="7949" max="7956" width="9.7109375" style="137" customWidth="1"/>
    <col min="7957" max="7961" width="9.140625" style="137"/>
    <col min="7962" max="7962" width="27" style="137" customWidth="1"/>
    <col min="7963" max="8192" width="9.140625" style="137"/>
    <col min="8193" max="8193" width="5.7109375" style="137" customWidth="1"/>
    <col min="8194" max="8194" width="29" style="137" customWidth="1"/>
    <col min="8195" max="8195" width="7.5703125" style="137" customWidth="1"/>
    <col min="8196" max="8196" width="8.28515625" style="137" customWidth="1"/>
    <col min="8197" max="8203" width="9.7109375" style="137" customWidth="1"/>
    <col min="8204" max="8204" width="10.7109375" style="137" customWidth="1"/>
    <col min="8205" max="8212" width="9.7109375" style="137" customWidth="1"/>
    <col min="8213" max="8217" width="9.140625" style="137"/>
    <col min="8218" max="8218" width="27" style="137" customWidth="1"/>
    <col min="8219" max="8448" width="9.140625" style="137"/>
    <col min="8449" max="8449" width="5.7109375" style="137" customWidth="1"/>
    <col min="8450" max="8450" width="29" style="137" customWidth="1"/>
    <col min="8451" max="8451" width="7.5703125" style="137" customWidth="1"/>
    <col min="8452" max="8452" width="8.28515625" style="137" customWidth="1"/>
    <col min="8453" max="8459" width="9.7109375" style="137" customWidth="1"/>
    <col min="8460" max="8460" width="10.7109375" style="137" customWidth="1"/>
    <col min="8461" max="8468" width="9.7109375" style="137" customWidth="1"/>
    <col min="8469" max="8473" width="9.140625" style="137"/>
    <col min="8474" max="8474" width="27" style="137" customWidth="1"/>
    <col min="8475" max="8704" width="9.140625" style="137"/>
    <col min="8705" max="8705" width="5.7109375" style="137" customWidth="1"/>
    <col min="8706" max="8706" width="29" style="137" customWidth="1"/>
    <col min="8707" max="8707" width="7.5703125" style="137" customWidth="1"/>
    <col min="8708" max="8708" width="8.28515625" style="137" customWidth="1"/>
    <col min="8709" max="8715" width="9.7109375" style="137" customWidth="1"/>
    <col min="8716" max="8716" width="10.7109375" style="137" customWidth="1"/>
    <col min="8717" max="8724" width="9.7109375" style="137" customWidth="1"/>
    <col min="8725" max="8729" width="9.140625" style="137"/>
    <col min="8730" max="8730" width="27" style="137" customWidth="1"/>
    <col min="8731" max="8960" width="9.140625" style="137"/>
    <col min="8961" max="8961" width="5.7109375" style="137" customWidth="1"/>
    <col min="8962" max="8962" width="29" style="137" customWidth="1"/>
    <col min="8963" max="8963" width="7.5703125" style="137" customWidth="1"/>
    <col min="8964" max="8964" width="8.28515625" style="137" customWidth="1"/>
    <col min="8965" max="8971" width="9.7109375" style="137" customWidth="1"/>
    <col min="8972" max="8972" width="10.7109375" style="137" customWidth="1"/>
    <col min="8973" max="8980" width="9.7109375" style="137" customWidth="1"/>
    <col min="8981" max="8985" width="9.140625" style="137"/>
    <col min="8986" max="8986" width="27" style="137" customWidth="1"/>
    <col min="8987" max="9216" width="9.140625" style="137"/>
    <col min="9217" max="9217" width="5.7109375" style="137" customWidth="1"/>
    <col min="9218" max="9218" width="29" style="137" customWidth="1"/>
    <col min="9219" max="9219" width="7.5703125" style="137" customWidth="1"/>
    <col min="9220" max="9220" width="8.28515625" style="137" customWidth="1"/>
    <col min="9221" max="9227" width="9.7109375" style="137" customWidth="1"/>
    <col min="9228" max="9228" width="10.7109375" style="137" customWidth="1"/>
    <col min="9229" max="9236" width="9.7109375" style="137" customWidth="1"/>
    <col min="9237" max="9241" width="9.140625" style="137"/>
    <col min="9242" max="9242" width="27" style="137" customWidth="1"/>
    <col min="9243" max="9472" width="9.140625" style="137"/>
    <col min="9473" max="9473" width="5.7109375" style="137" customWidth="1"/>
    <col min="9474" max="9474" width="29" style="137" customWidth="1"/>
    <col min="9475" max="9475" width="7.5703125" style="137" customWidth="1"/>
    <col min="9476" max="9476" width="8.28515625" style="137" customWidth="1"/>
    <col min="9477" max="9483" width="9.7109375" style="137" customWidth="1"/>
    <col min="9484" max="9484" width="10.7109375" style="137" customWidth="1"/>
    <col min="9485" max="9492" width="9.7109375" style="137" customWidth="1"/>
    <col min="9493" max="9497" width="9.140625" style="137"/>
    <col min="9498" max="9498" width="27" style="137" customWidth="1"/>
    <col min="9499" max="9728" width="9.140625" style="137"/>
    <col min="9729" max="9729" width="5.7109375" style="137" customWidth="1"/>
    <col min="9730" max="9730" width="29" style="137" customWidth="1"/>
    <col min="9731" max="9731" width="7.5703125" style="137" customWidth="1"/>
    <col min="9732" max="9732" width="8.28515625" style="137" customWidth="1"/>
    <col min="9733" max="9739" width="9.7109375" style="137" customWidth="1"/>
    <col min="9740" max="9740" width="10.7109375" style="137" customWidth="1"/>
    <col min="9741" max="9748" width="9.7109375" style="137" customWidth="1"/>
    <col min="9749" max="9753" width="9.140625" style="137"/>
    <col min="9754" max="9754" width="27" style="137" customWidth="1"/>
    <col min="9755" max="9984" width="9.140625" style="137"/>
    <col min="9985" max="9985" width="5.7109375" style="137" customWidth="1"/>
    <col min="9986" max="9986" width="29" style="137" customWidth="1"/>
    <col min="9987" max="9987" width="7.5703125" style="137" customWidth="1"/>
    <col min="9988" max="9988" width="8.28515625" style="137" customWidth="1"/>
    <col min="9989" max="9995" width="9.7109375" style="137" customWidth="1"/>
    <col min="9996" max="9996" width="10.7109375" style="137" customWidth="1"/>
    <col min="9997" max="10004" width="9.7109375" style="137" customWidth="1"/>
    <col min="10005" max="10009" width="9.140625" style="137"/>
    <col min="10010" max="10010" width="27" style="137" customWidth="1"/>
    <col min="10011" max="10240" width="9.140625" style="137"/>
    <col min="10241" max="10241" width="5.7109375" style="137" customWidth="1"/>
    <col min="10242" max="10242" width="29" style="137" customWidth="1"/>
    <col min="10243" max="10243" width="7.5703125" style="137" customWidth="1"/>
    <col min="10244" max="10244" width="8.28515625" style="137" customWidth="1"/>
    <col min="10245" max="10251" width="9.7109375" style="137" customWidth="1"/>
    <col min="10252" max="10252" width="10.7109375" style="137" customWidth="1"/>
    <col min="10253" max="10260" width="9.7109375" style="137" customWidth="1"/>
    <col min="10261" max="10265" width="9.140625" style="137"/>
    <col min="10266" max="10266" width="27" style="137" customWidth="1"/>
    <col min="10267" max="10496" width="9.140625" style="137"/>
    <col min="10497" max="10497" width="5.7109375" style="137" customWidth="1"/>
    <col min="10498" max="10498" width="29" style="137" customWidth="1"/>
    <col min="10499" max="10499" width="7.5703125" style="137" customWidth="1"/>
    <col min="10500" max="10500" width="8.28515625" style="137" customWidth="1"/>
    <col min="10501" max="10507" width="9.7109375" style="137" customWidth="1"/>
    <col min="10508" max="10508" width="10.7109375" style="137" customWidth="1"/>
    <col min="10509" max="10516" width="9.7109375" style="137" customWidth="1"/>
    <col min="10517" max="10521" width="9.140625" style="137"/>
    <col min="10522" max="10522" width="27" style="137" customWidth="1"/>
    <col min="10523" max="10752" width="9.140625" style="137"/>
    <col min="10753" max="10753" width="5.7109375" style="137" customWidth="1"/>
    <col min="10754" max="10754" width="29" style="137" customWidth="1"/>
    <col min="10755" max="10755" width="7.5703125" style="137" customWidth="1"/>
    <col min="10756" max="10756" width="8.28515625" style="137" customWidth="1"/>
    <col min="10757" max="10763" width="9.7109375" style="137" customWidth="1"/>
    <col min="10764" max="10764" width="10.7109375" style="137" customWidth="1"/>
    <col min="10765" max="10772" width="9.7109375" style="137" customWidth="1"/>
    <col min="10773" max="10777" width="9.140625" style="137"/>
    <col min="10778" max="10778" width="27" style="137" customWidth="1"/>
    <col min="10779" max="11008" width="9.140625" style="137"/>
    <col min="11009" max="11009" width="5.7109375" style="137" customWidth="1"/>
    <col min="11010" max="11010" width="29" style="137" customWidth="1"/>
    <col min="11011" max="11011" width="7.5703125" style="137" customWidth="1"/>
    <col min="11012" max="11012" width="8.28515625" style="137" customWidth="1"/>
    <col min="11013" max="11019" width="9.7109375" style="137" customWidth="1"/>
    <col min="11020" max="11020" width="10.7109375" style="137" customWidth="1"/>
    <col min="11021" max="11028" width="9.7109375" style="137" customWidth="1"/>
    <col min="11029" max="11033" width="9.140625" style="137"/>
    <col min="11034" max="11034" width="27" style="137" customWidth="1"/>
    <col min="11035" max="11264" width="9.140625" style="137"/>
    <col min="11265" max="11265" width="5.7109375" style="137" customWidth="1"/>
    <col min="11266" max="11266" width="29" style="137" customWidth="1"/>
    <col min="11267" max="11267" width="7.5703125" style="137" customWidth="1"/>
    <col min="11268" max="11268" width="8.28515625" style="137" customWidth="1"/>
    <col min="11269" max="11275" width="9.7109375" style="137" customWidth="1"/>
    <col min="11276" max="11276" width="10.7109375" style="137" customWidth="1"/>
    <col min="11277" max="11284" width="9.7109375" style="137" customWidth="1"/>
    <col min="11285" max="11289" width="9.140625" style="137"/>
    <col min="11290" max="11290" width="27" style="137" customWidth="1"/>
    <col min="11291" max="11520" width="9.140625" style="137"/>
    <col min="11521" max="11521" width="5.7109375" style="137" customWidth="1"/>
    <col min="11522" max="11522" width="29" style="137" customWidth="1"/>
    <col min="11523" max="11523" width="7.5703125" style="137" customWidth="1"/>
    <col min="11524" max="11524" width="8.28515625" style="137" customWidth="1"/>
    <col min="11525" max="11531" width="9.7109375" style="137" customWidth="1"/>
    <col min="11532" max="11532" width="10.7109375" style="137" customWidth="1"/>
    <col min="11533" max="11540" width="9.7109375" style="137" customWidth="1"/>
    <col min="11541" max="11545" width="9.140625" style="137"/>
    <col min="11546" max="11546" width="27" style="137" customWidth="1"/>
    <col min="11547" max="11776" width="9.140625" style="137"/>
    <col min="11777" max="11777" width="5.7109375" style="137" customWidth="1"/>
    <col min="11778" max="11778" width="29" style="137" customWidth="1"/>
    <col min="11779" max="11779" width="7.5703125" style="137" customWidth="1"/>
    <col min="11780" max="11780" width="8.28515625" style="137" customWidth="1"/>
    <col min="11781" max="11787" width="9.7109375" style="137" customWidth="1"/>
    <col min="11788" max="11788" width="10.7109375" style="137" customWidth="1"/>
    <col min="11789" max="11796" width="9.7109375" style="137" customWidth="1"/>
    <col min="11797" max="11801" width="9.140625" style="137"/>
    <col min="11802" max="11802" width="27" style="137" customWidth="1"/>
    <col min="11803" max="12032" width="9.140625" style="137"/>
    <col min="12033" max="12033" width="5.7109375" style="137" customWidth="1"/>
    <col min="12034" max="12034" width="29" style="137" customWidth="1"/>
    <col min="12035" max="12035" width="7.5703125" style="137" customWidth="1"/>
    <col min="12036" max="12036" width="8.28515625" style="137" customWidth="1"/>
    <col min="12037" max="12043" width="9.7109375" style="137" customWidth="1"/>
    <col min="12044" max="12044" width="10.7109375" style="137" customWidth="1"/>
    <col min="12045" max="12052" width="9.7109375" style="137" customWidth="1"/>
    <col min="12053" max="12057" width="9.140625" style="137"/>
    <col min="12058" max="12058" width="27" style="137" customWidth="1"/>
    <col min="12059" max="12288" width="9.140625" style="137"/>
    <col min="12289" max="12289" width="5.7109375" style="137" customWidth="1"/>
    <col min="12290" max="12290" width="29" style="137" customWidth="1"/>
    <col min="12291" max="12291" width="7.5703125" style="137" customWidth="1"/>
    <col min="12292" max="12292" width="8.28515625" style="137" customWidth="1"/>
    <col min="12293" max="12299" width="9.7109375" style="137" customWidth="1"/>
    <col min="12300" max="12300" width="10.7109375" style="137" customWidth="1"/>
    <col min="12301" max="12308" width="9.7109375" style="137" customWidth="1"/>
    <col min="12309" max="12313" width="9.140625" style="137"/>
    <col min="12314" max="12314" width="27" style="137" customWidth="1"/>
    <col min="12315" max="12544" width="9.140625" style="137"/>
    <col min="12545" max="12545" width="5.7109375" style="137" customWidth="1"/>
    <col min="12546" max="12546" width="29" style="137" customWidth="1"/>
    <col min="12547" max="12547" width="7.5703125" style="137" customWidth="1"/>
    <col min="12548" max="12548" width="8.28515625" style="137" customWidth="1"/>
    <col min="12549" max="12555" width="9.7109375" style="137" customWidth="1"/>
    <col min="12556" max="12556" width="10.7109375" style="137" customWidth="1"/>
    <col min="12557" max="12564" width="9.7109375" style="137" customWidth="1"/>
    <col min="12565" max="12569" width="9.140625" style="137"/>
    <col min="12570" max="12570" width="27" style="137" customWidth="1"/>
    <col min="12571" max="12800" width="9.140625" style="137"/>
    <col min="12801" max="12801" width="5.7109375" style="137" customWidth="1"/>
    <col min="12802" max="12802" width="29" style="137" customWidth="1"/>
    <col min="12803" max="12803" width="7.5703125" style="137" customWidth="1"/>
    <col min="12804" max="12804" width="8.28515625" style="137" customWidth="1"/>
    <col min="12805" max="12811" width="9.7109375" style="137" customWidth="1"/>
    <col min="12812" max="12812" width="10.7109375" style="137" customWidth="1"/>
    <col min="12813" max="12820" width="9.7109375" style="137" customWidth="1"/>
    <col min="12821" max="12825" width="9.140625" style="137"/>
    <col min="12826" max="12826" width="27" style="137" customWidth="1"/>
    <col min="12827" max="13056" width="9.140625" style="137"/>
    <col min="13057" max="13057" width="5.7109375" style="137" customWidth="1"/>
    <col min="13058" max="13058" width="29" style="137" customWidth="1"/>
    <col min="13059" max="13059" width="7.5703125" style="137" customWidth="1"/>
    <col min="13060" max="13060" width="8.28515625" style="137" customWidth="1"/>
    <col min="13061" max="13067" width="9.7109375" style="137" customWidth="1"/>
    <col min="13068" max="13068" width="10.7109375" style="137" customWidth="1"/>
    <col min="13069" max="13076" width="9.7109375" style="137" customWidth="1"/>
    <col min="13077" max="13081" width="9.140625" style="137"/>
    <col min="13082" max="13082" width="27" style="137" customWidth="1"/>
    <col min="13083" max="13312" width="9.140625" style="137"/>
    <col min="13313" max="13313" width="5.7109375" style="137" customWidth="1"/>
    <col min="13314" max="13314" width="29" style="137" customWidth="1"/>
    <col min="13315" max="13315" width="7.5703125" style="137" customWidth="1"/>
    <col min="13316" max="13316" width="8.28515625" style="137" customWidth="1"/>
    <col min="13317" max="13323" width="9.7109375" style="137" customWidth="1"/>
    <col min="13324" max="13324" width="10.7109375" style="137" customWidth="1"/>
    <col min="13325" max="13332" width="9.7109375" style="137" customWidth="1"/>
    <col min="13333" max="13337" width="9.140625" style="137"/>
    <col min="13338" max="13338" width="27" style="137" customWidth="1"/>
    <col min="13339" max="13568" width="9.140625" style="137"/>
    <col min="13569" max="13569" width="5.7109375" style="137" customWidth="1"/>
    <col min="13570" max="13570" width="29" style="137" customWidth="1"/>
    <col min="13571" max="13571" width="7.5703125" style="137" customWidth="1"/>
    <col min="13572" max="13572" width="8.28515625" style="137" customWidth="1"/>
    <col min="13573" max="13579" width="9.7109375" style="137" customWidth="1"/>
    <col min="13580" max="13580" width="10.7109375" style="137" customWidth="1"/>
    <col min="13581" max="13588" width="9.7109375" style="137" customWidth="1"/>
    <col min="13589" max="13593" width="9.140625" style="137"/>
    <col min="13594" max="13594" width="27" style="137" customWidth="1"/>
    <col min="13595" max="13824" width="9.140625" style="137"/>
    <col min="13825" max="13825" width="5.7109375" style="137" customWidth="1"/>
    <col min="13826" max="13826" width="29" style="137" customWidth="1"/>
    <col min="13827" max="13827" width="7.5703125" style="137" customWidth="1"/>
    <col min="13828" max="13828" width="8.28515625" style="137" customWidth="1"/>
    <col min="13829" max="13835" width="9.7109375" style="137" customWidth="1"/>
    <col min="13836" max="13836" width="10.7109375" style="137" customWidth="1"/>
    <col min="13837" max="13844" width="9.7109375" style="137" customWidth="1"/>
    <col min="13845" max="13849" width="9.140625" style="137"/>
    <col min="13850" max="13850" width="27" style="137" customWidth="1"/>
    <col min="13851" max="14080" width="9.140625" style="137"/>
    <col min="14081" max="14081" width="5.7109375" style="137" customWidth="1"/>
    <col min="14082" max="14082" width="29" style="137" customWidth="1"/>
    <col min="14083" max="14083" width="7.5703125" style="137" customWidth="1"/>
    <col min="14084" max="14084" width="8.28515625" style="137" customWidth="1"/>
    <col min="14085" max="14091" width="9.7109375" style="137" customWidth="1"/>
    <col min="14092" max="14092" width="10.7109375" style="137" customWidth="1"/>
    <col min="14093" max="14100" width="9.7109375" style="137" customWidth="1"/>
    <col min="14101" max="14105" width="9.140625" style="137"/>
    <col min="14106" max="14106" width="27" style="137" customWidth="1"/>
    <col min="14107" max="14336" width="9.140625" style="137"/>
    <col min="14337" max="14337" width="5.7109375" style="137" customWidth="1"/>
    <col min="14338" max="14338" width="29" style="137" customWidth="1"/>
    <col min="14339" max="14339" width="7.5703125" style="137" customWidth="1"/>
    <col min="14340" max="14340" width="8.28515625" style="137" customWidth="1"/>
    <col min="14341" max="14347" width="9.7109375" style="137" customWidth="1"/>
    <col min="14348" max="14348" width="10.7109375" style="137" customWidth="1"/>
    <col min="14349" max="14356" width="9.7109375" style="137" customWidth="1"/>
    <col min="14357" max="14361" width="9.140625" style="137"/>
    <col min="14362" max="14362" width="27" style="137" customWidth="1"/>
    <col min="14363" max="14592" width="9.140625" style="137"/>
    <col min="14593" max="14593" width="5.7109375" style="137" customWidth="1"/>
    <col min="14594" max="14594" width="29" style="137" customWidth="1"/>
    <col min="14595" max="14595" width="7.5703125" style="137" customWidth="1"/>
    <col min="14596" max="14596" width="8.28515625" style="137" customWidth="1"/>
    <col min="14597" max="14603" width="9.7109375" style="137" customWidth="1"/>
    <col min="14604" max="14604" width="10.7109375" style="137" customWidth="1"/>
    <col min="14605" max="14612" width="9.7109375" style="137" customWidth="1"/>
    <col min="14613" max="14617" width="9.140625" style="137"/>
    <col min="14618" max="14618" width="27" style="137" customWidth="1"/>
    <col min="14619" max="14848" width="9.140625" style="137"/>
    <col min="14849" max="14849" width="5.7109375" style="137" customWidth="1"/>
    <col min="14850" max="14850" width="29" style="137" customWidth="1"/>
    <col min="14851" max="14851" width="7.5703125" style="137" customWidth="1"/>
    <col min="14852" max="14852" width="8.28515625" style="137" customWidth="1"/>
    <col min="14853" max="14859" width="9.7109375" style="137" customWidth="1"/>
    <col min="14860" max="14860" width="10.7109375" style="137" customWidth="1"/>
    <col min="14861" max="14868" width="9.7109375" style="137" customWidth="1"/>
    <col min="14869" max="14873" width="9.140625" style="137"/>
    <col min="14874" max="14874" width="27" style="137" customWidth="1"/>
    <col min="14875" max="15104" width="9.140625" style="137"/>
    <col min="15105" max="15105" width="5.7109375" style="137" customWidth="1"/>
    <col min="15106" max="15106" width="29" style="137" customWidth="1"/>
    <col min="15107" max="15107" width="7.5703125" style="137" customWidth="1"/>
    <col min="15108" max="15108" width="8.28515625" style="137" customWidth="1"/>
    <col min="15109" max="15115" width="9.7109375" style="137" customWidth="1"/>
    <col min="15116" max="15116" width="10.7109375" style="137" customWidth="1"/>
    <col min="15117" max="15124" width="9.7109375" style="137" customWidth="1"/>
    <col min="15125" max="15129" width="9.140625" style="137"/>
    <col min="15130" max="15130" width="27" style="137" customWidth="1"/>
    <col min="15131" max="15360" width="9.140625" style="137"/>
    <col min="15361" max="15361" width="5.7109375" style="137" customWidth="1"/>
    <col min="15362" max="15362" width="29" style="137" customWidth="1"/>
    <col min="15363" max="15363" width="7.5703125" style="137" customWidth="1"/>
    <col min="15364" max="15364" width="8.28515625" style="137" customWidth="1"/>
    <col min="15365" max="15371" width="9.7109375" style="137" customWidth="1"/>
    <col min="15372" max="15372" width="10.7109375" style="137" customWidth="1"/>
    <col min="15373" max="15380" width="9.7109375" style="137" customWidth="1"/>
    <col min="15381" max="15385" width="9.140625" style="137"/>
    <col min="15386" max="15386" width="27" style="137" customWidth="1"/>
    <col min="15387" max="15616" width="9.140625" style="137"/>
    <col min="15617" max="15617" width="5.7109375" style="137" customWidth="1"/>
    <col min="15618" max="15618" width="29" style="137" customWidth="1"/>
    <col min="15619" max="15619" width="7.5703125" style="137" customWidth="1"/>
    <col min="15620" max="15620" width="8.28515625" style="137" customWidth="1"/>
    <col min="15621" max="15627" width="9.7109375" style="137" customWidth="1"/>
    <col min="15628" max="15628" width="10.7109375" style="137" customWidth="1"/>
    <col min="15629" max="15636" width="9.7109375" style="137" customWidth="1"/>
    <col min="15637" max="15641" width="9.140625" style="137"/>
    <col min="15642" max="15642" width="27" style="137" customWidth="1"/>
    <col min="15643" max="15872" width="9.140625" style="137"/>
    <col min="15873" max="15873" width="5.7109375" style="137" customWidth="1"/>
    <col min="15874" max="15874" width="29" style="137" customWidth="1"/>
    <col min="15875" max="15875" width="7.5703125" style="137" customWidth="1"/>
    <col min="15876" max="15876" width="8.28515625" style="137" customWidth="1"/>
    <col min="15877" max="15883" width="9.7109375" style="137" customWidth="1"/>
    <col min="15884" max="15884" width="10.7109375" style="137" customWidth="1"/>
    <col min="15885" max="15892" width="9.7109375" style="137" customWidth="1"/>
    <col min="15893" max="15897" width="9.140625" style="137"/>
    <col min="15898" max="15898" width="27" style="137" customWidth="1"/>
    <col min="15899" max="16128" width="9.140625" style="137"/>
    <col min="16129" max="16129" width="5.7109375" style="137" customWidth="1"/>
    <col min="16130" max="16130" width="29" style="137" customWidth="1"/>
    <col min="16131" max="16131" width="7.5703125" style="137" customWidth="1"/>
    <col min="16132" max="16132" width="8.28515625" style="137" customWidth="1"/>
    <col min="16133" max="16139" width="9.7109375" style="137" customWidth="1"/>
    <col min="16140" max="16140" width="10.7109375" style="137" customWidth="1"/>
    <col min="16141" max="16148" width="9.7109375" style="137" customWidth="1"/>
    <col min="16149" max="16153" width="9.140625" style="137"/>
    <col min="16154" max="16154" width="27" style="137" customWidth="1"/>
    <col min="16155" max="16384" width="9.140625" style="137"/>
  </cols>
  <sheetData>
    <row r="1" spans="1:29"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9" ht="15.75">
      <c r="A2" s="565" t="s">
        <v>234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AC2" s="137" t="s">
        <v>235</v>
      </c>
    </row>
    <row r="3" spans="1:29" ht="15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9" ht="18">
      <c r="A4" s="566" t="s">
        <v>236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</row>
    <row r="6" spans="1:29" s="139" customFormat="1" ht="24" customHeight="1" thickTop="1">
      <c r="A6" s="567" t="s">
        <v>237</v>
      </c>
      <c r="B6" s="567" t="s">
        <v>238</v>
      </c>
      <c r="C6" s="567" t="s">
        <v>239</v>
      </c>
      <c r="D6" s="567" t="s">
        <v>240</v>
      </c>
      <c r="E6" s="567" t="s">
        <v>241</v>
      </c>
      <c r="F6" s="569" t="s">
        <v>242</v>
      </c>
      <c r="G6" s="570"/>
      <c r="H6" s="570"/>
      <c r="I6" s="570"/>
      <c r="J6" s="571"/>
      <c r="K6" s="572" t="s">
        <v>243</v>
      </c>
      <c r="L6" s="573"/>
      <c r="M6" s="573"/>
      <c r="N6" s="573"/>
      <c r="O6" s="574"/>
      <c r="P6" s="572" t="s">
        <v>244</v>
      </c>
      <c r="Q6" s="573"/>
      <c r="R6" s="573"/>
      <c r="S6" s="573"/>
      <c r="T6" s="574"/>
    </row>
    <row r="7" spans="1:29" s="139" customFormat="1" ht="24" customHeight="1">
      <c r="A7" s="568"/>
      <c r="B7" s="568"/>
      <c r="C7" s="568"/>
      <c r="D7" s="568"/>
      <c r="E7" s="568"/>
      <c r="F7" s="140" t="s">
        <v>245</v>
      </c>
      <c r="G7" s="140" t="s">
        <v>246</v>
      </c>
      <c r="H7" s="140" t="s">
        <v>247</v>
      </c>
      <c r="I7" s="140" t="s">
        <v>248</v>
      </c>
      <c r="J7" s="140" t="s">
        <v>249</v>
      </c>
      <c r="K7" s="140" t="s">
        <v>245</v>
      </c>
      <c r="L7" s="140" t="s">
        <v>246</v>
      </c>
      <c r="M7" s="140" t="s">
        <v>247</v>
      </c>
      <c r="N7" s="140" t="s">
        <v>248</v>
      </c>
      <c r="O7" s="140" t="s">
        <v>249</v>
      </c>
      <c r="P7" s="140" t="s">
        <v>245</v>
      </c>
      <c r="Q7" s="140" t="s">
        <v>246</v>
      </c>
      <c r="R7" s="140" t="s">
        <v>247</v>
      </c>
      <c r="S7" s="140" t="s">
        <v>248</v>
      </c>
      <c r="T7" s="140" t="s">
        <v>249</v>
      </c>
    </row>
    <row r="8" spans="1:29" s="143" customFormat="1" ht="24" customHeight="1" thickBot="1">
      <c r="A8" s="141">
        <v>1</v>
      </c>
      <c r="B8" s="141">
        <v>2</v>
      </c>
      <c r="C8" s="142">
        <v>3</v>
      </c>
      <c r="D8" s="142">
        <v>4</v>
      </c>
      <c r="E8" s="142">
        <v>5</v>
      </c>
      <c r="F8" s="142">
        <v>6</v>
      </c>
      <c r="G8" s="142">
        <v>7</v>
      </c>
      <c r="H8" s="142">
        <v>8</v>
      </c>
      <c r="I8" s="142">
        <v>9</v>
      </c>
      <c r="J8" s="142">
        <v>10</v>
      </c>
      <c r="K8" s="142">
        <v>11</v>
      </c>
      <c r="L8" s="142">
        <v>12</v>
      </c>
      <c r="M8" s="142">
        <v>13</v>
      </c>
      <c r="N8" s="142">
        <v>14</v>
      </c>
      <c r="O8" s="142">
        <v>15</v>
      </c>
      <c r="P8" s="142">
        <v>16</v>
      </c>
      <c r="Q8" s="142">
        <v>17</v>
      </c>
      <c r="R8" s="142">
        <v>18</v>
      </c>
      <c r="S8" s="142">
        <v>19</v>
      </c>
      <c r="T8" s="142">
        <v>20</v>
      </c>
    </row>
    <row r="9" spans="1:29" s="149" customFormat="1" ht="34.9" customHeight="1" thickTop="1">
      <c r="A9" s="144">
        <v>1</v>
      </c>
      <c r="B9" s="145" t="s">
        <v>250</v>
      </c>
      <c r="C9" s="146"/>
      <c r="D9" s="147"/>
      <c r="E9" s="146">
        <v>1</v>
      </c>
      <c r="F9" s="146">
        <v>1</v>
      </c>
      <c r="G9" s="146">
        <v>1</v>
      </c>
      <c r="H9" s="146">
        <v>1</v>
      </c>
      <c r="I9" s="146">
        <v>1</v>
      </c>
      <c r="J9" s="146">
        <v>1</v>
      </c>
      <c r="K9" s="148" t="s">
        <v>208</v>
      </c>
      <c r="L9" s="148" t="s">
        <v>208</v>
      </c>
      <c r="M9" s="148" t="s">
        <v>208</v>
      </c>
      <c r="N9" s="148" t="s">
        <v>208</v>
      </c>
      <c r="O9" s="148" t="s">
        <v>208</v>
      </c>
      <c r="P9" s="148">
        <v>0</v>
      </c>
      <c r="Q9" s="148">
        <v>0</v>
      </c>
      <c r="R9" s="148">
        <v>0</v>
      </c>
      <c r="S9" s="148">
        <v>0</v>
      </c>
      <c r="T9" s="148">
        <v>0</v>
      </c>
    </row>
    <row r="10" spans="1:29" s="149" customFormat="1" ht="34.9" customHeight="1">
      <c r="A10" s="150"/>
      <c r="B10" s="151" t="s">
        <v>251</v>
      </c>
      <c r="C10" s="152"/>
      <c r="D10" s="153"/>
      <c r="E10" s="154">
        <v>1</v>
      </c>
      <c r="F10" s="154">
        <v>1</v>
      </c>
      <c r="G10" s="154">
        <v>1</v>
      </c>
      <c r="H10" s="154">
        <v>1</v>
      </c>
      <c r="I10" s="154">
        <v>1</v>
      </c>
      <c r="J10" s="154">
        <v>1</v>
      </c>
      <c r="K10" s="155" t="s">
        <v>208</v>
      </c>
      <c r="L10" s="155" t="s">
        <v>208</v>
      </c>
      <c r="M10" s="155" t="s">
        <v>208</v>
      </c>
      <c r="N10" s="155" t="s">
        <v>208</v>
      </c>
      <c r="O10" s="155" t="s">
        <v>208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</row>
    <row r="11" spans="1:29" s="149" customFormat="1" ht="34.9" customHeight="1">
      <c r="A11" s="156"/>
      <c r="B11" s="151" t="s">
        <v>252</v>
      </c>
      <c r="C11" s="152"/>
      <c r="D11" s="153"/>
      <c r="E11" s="154">
        <v>1</v>
      </c>
      <c r="F11" s="154">
        <v>1</v>
      </c>
      <c r="G11" s="154">
        <v>1</v>
      </c>
      <c r="H11" s="154">
        <v>1</v>
      </c>
      <c r="I11" s="154">
        <v>1</v>
      </c>
      <c r="J11" s="154">
        <v>1</v>
      </c>
      <c r="K11" s="155" t="s">
        <v>208</v>
      </c>
      <c r="L11" s="155" t="s">
        <v>208</v>
      </c>
      <c r="M11" s="155" t="s">
        <v>208</v>
      </c>
      <c r="N11" s="155" t="s">
        <v>208</v>
      </c>
      <c r="O11" s="155" t="s">
        <v>208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</row>
    <row r="12" spans="1:29" s="149" customFormat="1" ht="34.9" customHeight="1">
      <c r="A12" s="150"/>
      <c r="B12" s="151" t="s">
        <v>253</v>
      </c>
      <c r="C12" s="152"/>
      <c r="D12" s="153"/>
      <c r="E12" s="154">
        <v>1</v>
      </c>
      <c r="F12" s="154">
        <v>1</v>
      </c>
      <c r="G12" s="154">
        <v>1</v>
      </c>
      <c r="H12" s="154">
        <v>1</v>
      </c>
      <c r="I12" s="154">
        <v>1</v>
      </c>
      <c r="J12" s="154">
        <v>1</v>
      </c>
      <c r="K12" s="155" t="s">
        <v>208</v>
      </c>
      <c r="L12" s="155" t="s">
        <v>208</v>
      </c>
      <c r="M12" s="155" t="s">
        <v>208</v>
      </c>
      <c r="N12" s="155" t="s">
        <v>208</v>
      </c>
      <c r="O12" s="155" t="s">
        <v>208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Z12" s="157"/>
    </row>
    <row r="13" spans="1:29" s="149" customFormat="1" ht="34.9" customHeight="1">
      <c r="A13" s="156"/>
      <c r="B13" s="151" t="s">
        <v>254</v>
      </c>
      <c r="C13" s="152"/>
      <c r="D13" s="153"/>
      <c r="E13" s="154">
        <v>1</v>
      </c>
      <c r="F13" s="154">
        <v>1</v>
      </c>
      <c r="G13" s="154">
        <v>1</v>
      </c>
      <c r="H13" s="154">
        <v>1</v>
      </c>
      <c r="I13" s="154">
        <v>1</v>
      </c>
      <c r="J13" s="154">
        <v>1</v>
      </c>
      <c r="K13" s="155" t="s">
        <v>208</v>
      </c>
      <c r="L13" s="155" t="s">
        <v>208</v>
      </c>
      <c r="M13" s="155" t="s">
        <v>208</v>
      </c>
      <c r="N13" s="155" t="s">
        <v>208</v>
      </c>
      <c r="O13" s="155" t="s">
        <v>208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</row>
    <row r="14" spans="1:29" s="149" customFormat="1" ht="34.9" customHeight="1">
      <c r="A14" s="156"/>
      <c r="B14" s="151" t="s">
        <v>255</v>
      </c>
      <c r="C14" s="152"/>
      <c r="D14" s="153"/>
      <c r="E14" s="154">
        <v>1</v>
      </c>
      <c r="F14" s="154">
        <v>1</v>
      </c>
      <c r="G14" s="154">
        <v>1</v>
      </c>
      <c r="H14" s="154">
        <v>1</v>
      </c>
      <c r="I14" s="154">
        <v>1</v>
      </c>
      <c r="J14" s="154">
        <v>1</v>
      </c>
      <c r="K14" s="155" t="s">
        <v>208</v>
      </c>
      <c r="L14" s="155" t="s">
        <v>208</v>
      </c>
      <c r="M14" s="155" t="s">
        <v>208</v>
      </c>
      <c r="N14" s="155" t="s">
        <v>208</v>
      </c>
      <c r="O14" s="155" t="s">
        <v>208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</row>
    <row r="15" spans="1:29" s="149" customFormat="1" ht="34.9" customHeight="1">
      <c r="A15" s="150"/>
      <c r="B15" s="151" t="s">
        <v>256</v>
      </c>
      <c r="C15" s="152"/>
      <c r="D15" s="153"/>
      <c r="E15" s="154">
        <v>1</v>
      </c>
      <c r="F15" s="154">
        <v>1</v>
      </c>
      <c r="G15" s="154">
        <v>1</v>
      </c>
      <c r="H15" s="154">
        <v>1</v>
      </c>
      <c r="I15" s="154">
        <v>1</v>
      </c>
      <c r="J15" s="154">
        <v>1</v>
      </c>
      <c r="K15" s="155" t="s">
        <v>208</v>
      </c>
      <c r="L15" s="155" t="s">
        <v>208</v>
      </c>
      <c r="M15" s="155" t="s">
        <v>208</v>
      </c>
      <c r="N15" s="155" t="s">
        <v>208</v>
      </c>
      <c r="O15" s="155" t="s">
        <v>208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</row>
    <row r="16" spans="1:29" s="149" customFormat="1" ht="34.9" customHeight="1">
      <c r="A16" s="156"/>
      <c r="B16" s="151" t="s">
        <v>257</v>
      </c>
      <c r="C16" s="152"/>
      <c r="D16" s="153"/>
      <c r="E16" s="154">
        <v>1</v>
      </c>
      <c r="F16" s="154">
        <v>1</v>
      </c>
      <c r="G16" s="154">
        <v>1</v>
      </c>
      <c r="H16" s="154">
        <v>1</v>
      </c>
      <c r="I16" s="154">
        <v>1</v>
      </c>
      <c r="J16" s="154">
        <v>1</v>
      </c>
      <c r="K16" s="155" t="s">
        <v>208</v>
      </c>
      <c r="L16" s="155" t="s">
        <v>208</v>
      </c>
      <c r="M16" s="155" t="s">
        <v>208</v>
      </c>
      <c r="N16" s="155" t="s">
        <v>208</v>
      </c>
      <c r="O16" s="155" t="s">
        <v>208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</row>
    <row r="17" spans="1:26" s="149" customFormat="1" ht="34.9" customHeight="1">
      <c r="A17" s="150"/>
      <c r="B17" s="151" t="s">
        <v>258</v>
      </c>
      <c r="C17" s="152"/>
      <c r="D17" s="153"/>
      <c r="E17" s="154">
        <v>1</v>
      </c>
      <c r="F17" s="154">
        <v>1</v>
      </c>
      <c r="G17" s="154">
        <v>1</v>
      </c>
      <c r="H17" s="154">
        <v>1</v>
      </c>
      <c r="I17" s="154">
        <v>1</v>
      </c>
      <c r="J17" s="154">
        <v>1</v>
      </c>
      <c r="K17" s="155" t="s">
        <v>208</v>
      </c>
      <c r="L17" s="155" t="s">
        <v>208</v>
      </c>
      <c r="M17" s="155" t="s">
        <v>208</v>
      </c>
      <c r="N17" s="155" t="s">
        <v>208</v>
      </c>
      <c r="O17" s="155" t="s">
        <v>208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</row>
    <row r="18" spans="1:26" s="149" customFormat="1" ht="34.9" customHeight="1">
      <c r="A18" s="156"/>
      <c r="B18" s="151" t="s">
        <v>259</v>
      </c>
      <c r="C18" s="152"/>
      <c r="D18" s="153"/>
      <c r="E18" s="154">
        <v>1</v>
      </c>
      <c r="F18" s="154">
        <v>1</v>
      </c>
      <c r="G18" s="154">
        <v>1</v>
      </c>
      <c r="H18" s="154">
        <v>1</v>
      </c>
      <c r="I18" s="154">
        <v>1</v>
      </c>
      <c r="J18" s="154">
        <v>1</v>
      </c>
      <c r="K18" s="155" t="s">
        <v>208</v>
      </c>
      <c r="L18" s="155" t="s">
        <v>208</v>
      </c>
      <c r="M18" s="155" t="s">
        <v>208</v>
      </c>
      <c r="N18" s="155" t="s">
        <v>208</v>
      </c>
      <c r="O18" s="155" t="s">
        <v>208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</row>
    <row r="19" spans="1:26" s="149" customFormat="1" ht="34.9" customHeight="1">
      <c r="A19" s="156"/>
      <c r="B19" s="151" t="s">
        <v>260</v>
      </c>
      <c r="C19" s="152"/>
      <c r="D19" s="153"/>
      <c r="E19" s="154">
        <v>1</v>
      </c>
      <c r="F19" s="154">
        <v>1</v>
      </c>
      <c r="G19" s="154">
        <v>1</v>
      </c>
      <c r="H19" s="154">
        <v>1</v>
      </c>
      <c r="I19" s="154">
        <v>1</v>
      </c>
      <c r="J19" s="154">
        <v>1</v>
      </c>
      <c r="K19" s="155" t="s">
        <v>208</v>
      </c>
      <c r="L19" s="155" t="s">
        <v>208</v>
      </c>
      <c r="M19" s="155" t="s">
        <v>208</v>
      </c>
      <c r="N19" s="155" t="s">
        <v>208</v>
      </c>
      <c r="O19" s="155" t="s">
        <v>208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</row>
    <row r="20" spans="1:26" s="149" customFormat="1" ht="34.9" customHeight="1">
      <c r="A20" s="150"/>
      <c r="B20" s="151" t="s">
        <v>261</v>
      </c>
      <c r="C20" s="152"/>
      <c r="D20" s="153"/>
      <c r="E20" s="154">
        <v>1</v>
      </c>
      <c r="F20" s="154">
        <v>1</v>
      </c>
      <c r="G20" s="154">
        <v>1</v>
      </c>
      <c r="H20" s="154">
        <v>1</v>
      </c>
      <c r="I20" s="154">
        <v>1</v>
      </c>
      <c r="J20" s="154">
        <v>1</v>
      </c>
      <c r="K20" s="155" t="s">
        <v>208</v>
      </c>
      <c r="L20" s="155" t="s">
        <v>208</v>
      </c>
      <c r="M20" s="155" t="s">
        <v>208</v>
      </c>
      <c r="N20" s="155" t="s">
        <v>208</v>
      </c>
      <c r="O20" s="155" t="s">
        <v>208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</row>
    <row r="21" spans="1:26" s="149" customFormat="1" ht="34.9" customHeight="1">
      <c r="A21" s="156"/>
      <c r="B21" s="151" t="s">
        <v>262</v>
      </c>
      <c r="C21" s="152"/>
      <c r="D21" s="153"/>
      <c r="E21" s="154">
        <v>1</v>
      </c>
      <c r="F21" s="154">
        <v>1</v>
      </c>
      <c r="G21" s="154">
        <v>1</v>
      </c>
      <c r="H21" s="154">
        <v>1</v>
      </c>
      <c r="I21" s="154">
        <v>1</v>
      </c>
      <c r="J21" s="154">
        <v>1</v>
      </c>
      <c r="K21" s="155" t="s">
        <v>208</v>
      </c>
      <c r="L21" s="155" t="s">
        <v>208</v>
      </c>
      <c r="M21" s="155" t="s">
        <v>208</v>
      </c>
      <c r="N21" s="155" t="s">
        <v>208</v>
      </c>
      <c r="O21" s="155" t="s">
        <v>208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</row>
    <row r="22" spans="1:26" s="149" customFormat="1" ht="34.9" customHeight="1">
      <c r="A22" s="158">
        <v>2</v>
      </c>
      <c r="B22" s="159" t="s">
        <v>263</v>
      </c>
      <c r="C22" s="160"/>
      <c r="D22" s="161"/>
      <c r="E22" s="146">
        <v>1</v>
      </c>
      <c r="F22" s="146">
        <v>1</v>
      </c>
      <c r="G22" s="146">
        <v>1</v>
      </c>
      <c r="H22" s="146">
        <v>1</v>
      </c>
      <c r="I22" s="146">
        <v>1</v>
      </c>
      <c r="J22" s="146">
        <v>1</v>
      </c>
      <c r="K22" s="148" t="s">
        <v>208</v>
      </c>
      <c r="L22" s="148" t="s">
        <v>208</v>
      </c>
      <c r="M22" s="148" t="s">
        <v>208</v>
      </c>
      <c r="N22" s="148" t="s">
        <v>208</v>
      </c>
      <c r="O22" s="148" t="s">
        <v>208</v>
      </c>
      <c r="P22" s="148">
        <v>0</v>
      </c>
      <c r="Q22" s="148">
        <v>0</v>
      </c>
      <c r="R22" s="148">
        <v>0</v>
      </c>
      <c r="S22" s="148">
        <v>0</v>
      </c>
      <c r="T22" s="148">
        <v>0</v>
      </c>
    </row>
    <row r="23" spans="1:26" s="149" customFormat="1" ht="34.9" customHeight="1">
      <c r="A23" s="156"/>
      <c r="B23" s="151" t="s">
        <v>264</v>
      </c>
      <c r="C23" s="152"/>
      <c r="D23" s="153"/>
      <c r="E23" s="154">
        <v>1</v>
      </c>
      <c r="F23" s="154">
        <v>1</v>
      </c>
      <c r="G23" s="154">
        <v>1</v>
      </c>
      <c r="H23" s="154">
        <v>1</v>
      </c>
      <c r="I23" s="154">
        <v>1</v>
      </c>
      <c r="J23" s="154">
        <v>1</v>
      </c>
      <c r="K23" s="155" t="s">
        <v>208</v>
      </c>
      <c r="L23" s="155" t="s">
        <v>208</v>
      </c>
      <c r="M23" s="155" t="s">
        <v>208</v>
      </c>
      <c r="N23" s="155" t="s">
        <v>208</v>
      </c>
      <c r="O23" s="155" t="s">
        <v>208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</row>
    <row r="24" spans="1:26" s="149" customFormat="1" ht="34.9" customHeight="1">
      <c r="A24" s="156"/>
      <c r="B24" s="151" t="s">
        <v>265</v>
      </c>
      <c r="C24" s="152"/>
      <c r="D24" s="162"/>
      <c r="E24" s="154">
        <v>1</v>
      </c>
      <c r="F24" s="154">
        <v>1</v>
      </c>
      <c r="G24" s="154">
        <v>1</v>
      </c>
      <c r="H24" s="154">
        <v>1</v>
      </c>
      <c r="I24" s="154">
        <v>1</v>
      </c>
      <c r="J24" s="154">
        <v>1</v>
      </c>
      <c r="K24" s="155" t="s">
        <v>208</v>
      </c>
      <c r="L24" s="155" t="s">
        <v>208</v>
      </c>
      <c r="M24" s="155" t="s">
        <v>208</v>
      </c>
      <c r="N24" s="155" t="s">
        <v>208</v>
      </c>
      <c r="O24" s="155" t="s">
        <v>208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</row>
    <row r="25" spans="1:26" s="149" customFormat="1" ht="34.9" customHeight="1">
      <c r="A25" s="156"/>
      <c r="B25" s="151" t="s">
        <v>266</v>
      </c>
      <c r="C25" s="152"/>
      <c r="D25" s="153"/>
      <c r="E25" s="154">
        <v>1</v>
      </c>
      <c r="F25" s="154">
        <v>1</v>
      </c>
      <c r="G25" s="154">
        <v>1</v>
      </c>
      <c r="H25" s="154">
        <v>1</v>
      </c>
      <c r="I25" s="154">
        <v>1</v>
      </c>
      <c r="J25" s="154">
        <v>1</v>
      </c>
      <c r="K25" s="155" t="s">
        <v>208</v>
      </c>
      <c r="L25" s="155" t="s">
        <v>208</v>
      </c>
      <c r="M25" s="155" t="s">
        <v>208</v>
      </c>
      <c r="N25" s="155" t="s">
        <v>208</v>
      </c>
      <c r="O25" s="155" t="s">
        <v>208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Z25" s="163"/>
    </row>
    <row r="26" spans="1:26" s="149" customFormat="1" ht="34.9" customHeight="1">
      <c r="A26" s="156"/>
      <c r="B26" s="151" t="s">
        <v>267</v>
      </c>
      <c r="C26" s="152"/>
      <c r="D26" s="153"/>
      <c r="E26" s="154">
        <v>1</v>
      </c>
      <c r="F26" s="154">
        <v>1</v>
      </c>
      <c r="G26" s="154">
        <v>1</v>
      </c>
      <c r="H26" s="154">
        <v>1</v>
      </c>
      <c r="I26" s="154">
        <v>1</v>
      </c>
      <c r="J26" s="154">
        <v>1</v>
      </c>
      <c r="K26" s="155" t="s">
        <v>208</v>
      </c>
      <c r="L26" s="155" t="s">
        <v>208</v>
      </c>
      <c r="M26" s="155" t="s">
        <v>208</v>
      </c>
      <c r="N26" s="155" t="s">
        <v>208</v>
      </c>
      <c r="O26" s="155" t="s">
        <v>208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Z26" s="163"/>
    </row>
    <row r="27" spans="1:26" s="149" customFormat="1" ht="34.9" customHeight="1">
      <c r="A27" s="156"/>
      <c r="B27" s="151" t="s">
        <v>268</v>
      </c>
      <c r="C27" s="152"/>
      <c r="D27" s="153"/>
      <c r="E27" s="154">
        <v>1</v>
      </c>
      <c r="F27" s="154">
        <v>1</v>
      </c>
      <c r="G27" s="154">
        <v>1</v>
      </c>
      <c r="H27" s="154">
        <v>1</v>
      </c>
      <c r="I27" s="154">
        <v>1</v>
      </c>
      <c r="J27" s="154">
        <v>1</v>
      </c>
      <c r="K27" s="155" t="s">
        <v>208</v>
      </c>
      <c r="L27" s="155" t="s">
        <v>208</v>
      </c>
      <c r="M27" s="155" t="s">
        <v>208</v>
      </c>
      <c r="N27" s="155" t="s">
        <v>208</v>
      </c>
      <c r="O27" s="155" t="s">
        <v>208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</row>
    <row r="28" spans="1:26" s="149" customFormat="1" ht="34.9" customHeight="1">
      <c r="A28" s="156"/>
      <c r="B28" s="151" t="s">
        <v>269</v>
      </c>
      <c r="C28" s="152"/>
      <c r="D28" s="153"/>
      <c r="E28" s="154">
        <v>1</v>
      </c>
      <c r="F28" s="154">
        <v>1</v>
      </c>
      <c r="G28" s="154">
        <v>1</v>
      </c>
      <c r="H28" s="154">
        <v>1</v>
      </c>
      <c r="I28" s="154">
        <v>1</v>
      </c>
      <c r="J28" s="154">
        <v>1</v>
      </c>
      <c r="K28" s="155" t="s">
        <v>208</v>
      </c>
      <c r="L28" s="155" t="s">
        <v>208</v>
      </c>
      <c r="M28" s="155" t="s">
        <v>208</v>
      </c>
      <c r="N28" s="155" t="s">
        <v>208</v>
      </c>
      <c r="O28" s="155" t="s">
        <v>208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</row>
    <row r="29" spans="1:26" s="149" customFormat="1" ht="34.9" customHeight="1">
      <c r="A29" s="156"/>
      <c r="B29" s="151" t="s">
        <v>174</v>
      </c>
      <c r="C29" s="152"/>
      <c r="D29" s="153"/>
      <c r="E29" s="154">
        <v>1</v>
      </c>
      <c r="F29" s="154">
        <v>1</v>
      </c>
      <c r="G29" s="154">
        <v>1</v>
      </c>
      <c r="H29" s="154">
        <v>1</v>
      </c>
      <c r="I29" s="154">
        <v>1</v>
      </c>
      <c r="J29" s="154">
        <v>1</v>
      </c>
      <c r="K29" s="155" t="s">
        <v>208</v>
      </c>
      <c r="L29" s="155" t="s">
        <v>208</v>
      </c>
      <c r="M29" s="155" t="s">
        <v>208</v>
      </c>
      <c r="N29" s="155" t="s">
        <v>208</v>
      </c>
      <c r="O29" s="155" t="s">
        <v>208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</row>
    <row r="30" spans="1:26" s="149" customFormat="1" ht="34.9" customHeight="1">
      <c r="A30" s="158">
        <v>3</v>
      </c>
      <c r="B30" s="159" t="s">
        <v>270</v>
      </c>
      <c r="C30" s="160"/>
      <c r="D30" s="161"/>
      <c r="E30" s="146">
        <v>1</v>
      </c>
      <c r="F30" s="146">
        <v>1</v>
      </c>
      <c r="G30" s="146">
        <v>1</v>
      </c>
      <c r="H30" s="146">
        <v>1</v>
      </c>
      <c r="I30" s="146">
        <v>1</v>
      </c>
      <c r="J30" s="146">
        <v>1</v>
      </c>
      <c r="K30" s="148" t="s">
        <v>208</v>
      </c>
      <c r="L30" s="148" t="s">
        <v>208</v>
      </c>
      <c r="M30" s="148" t="s">
        <v>208</v>
      </c>
      <c r="N30" s="148" t="s">
        <v>208</v>
      </c>
      <c r="O30" s="148" t="s">
        <v>208</v>
      </c>
      <c r="P30" s="148">
        <v>0</v>
      </c>
      <c r="Q30" s="148">
        <v>0</v>
      </c>
      <c r="R30" s="148">
        <v>0</v>
      </c>
      <c r="S30" s="148">
        <v>0</v>
      </c>
      <c r="T30" s="148">
        <v>0</v>
      </c>
    </row>
    <row r="31" spans="1:26" s="149" customFormat="1" ht="34.9" customHeight="1">
      <c r="A31" s="156"/>
      <c r="B31" s="151" t="s">
        <v>271</v>
      </c>
      <c r="C31" s="152"/>
      <c r="D31" s="153"/>
      <c r="E31" s="154">
        <v>1</v>
      </c>
      <c r="F31" s="154">
        <v>1</v>
      </c>
      <c r="G31" s="154">
        <v>1</v>
      </c>
      <c r="H31" s="154">
        <v>1</v>
      </c>
      <c r="I31" s="154">
        <v>1</v>
      </c>
      <c r="J31" s="154">
        <v>1</v>
      </c>
      <c r="K31" s="155" t="s">
        <v>208</v>
      </c>
      <c r="L31" s="155" t="s">
        <v>208</v>
      </c>
      <c r="M31" s="155" t="s">
        <v>208</v>
      </c>
      <c r="N31" s="155" t="s">
        <v>208</v>
      </c>
      <c r="O31" s="155" t="s">
        <v>208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</row>
    <row r="32" spans="1:26" s="149" customFormat="1" ht="34.9" customHeight="1">
      <c r="A32" s="158">
        <v>4</v>
      </c>
      <c r="B32" s="159" t="s">
        <v>272</v>
      </c>
      <c r="C32" s="160"/>
      <c r="D32" s="161"/>
      <c r="E32" s="146">
        <v>1</v>
      </c>
      <c r="F32" s="146">
        <v>1</v>
      </c>
      <c r="G32" s="146">
        <v>1</v>
      </c>
      <c r="H32" s="146">
        <v>1</v>
      </c>
      <c r="I32" s="146">
        <v>1</v>
      </c>
      <c r="J32" s="146">
        <v>1</v>
      </c>
      <c r="K32" s="148" t="s">
        <v>208</v>
      </c>
      <c r="L32" s="148" t="s">
        <v>208</v>
      </c>
      <c r="M32" s="148" t="s">
        <v>208</v>
      </c>
      <c r="N32" s="148" t="s">
        <v>208</v>
      </c>
      <c r="O32" s="148" t="s">
        <v>208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</row>
    <row r="33" spans="1:20" s="149" customFormat="1" ht="34.9" customHeight="1">
      <c r="A33" s="156"/>
      <c r="B33" s="164" t="s">
        <v>273</v>
      </c>
      <c r="C33" s="152"/>
      <c r="D33" s="153"/>
      <c r="E33" s="154">
        <v>1</v>
      </c>
      <c r="F33" s="154">
        <v>1</v>
      </c>
      <c r="G33" s="154">
        <v>1</v>
      </c>
      <c r="H33" s="154">
        <v>1</v>
      </c>
      <c r="I33" s="154">
        <v>1</v>
      </c>
      <c r="J33" s="154">
        <v>1</v>
      </c>
      <c r="K33" s="155" t="s">
        <v>208</v>
      </c>
      <c r="L33" s="155" t="s">
        <v>208</v>
      </c>
      <c r="M33" s="155" t="s">
        <v>208</v>
      </c>
      <c r="N33" s="155" t="s">
        <v>208</v>
      </c>
      <c r="O33" s="155" t="s">
        <v>208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</row>
    <row r="34" spans="1:20" s="149" customFormat="1" ht="42" customHeight="1">
      <c r="A34" s="156"/>
      <c r="B34" s="165" t="s">
        <v>274</v>
      </c>
      <c r="C34" s="152"/>
      <c r="D34" s="153"/>
      <c r="E34" s="154">
        <v>1</v>
      </c>
      <c r="F34" s="154">
        <v>1</v>
      </c>
      <c r="G34" s="154">
        <v>1</v>
      </c>
      <c r="H34" s="154">
        <v>1</v>
      </c>
      <c r="I34" s="154">
        <v>1</v>
      </c>
      <c r="J34" s="154">
        <v>1</v>
      </c>
      <c r="K34" s="155" t="s">
        <v>208</v>
      </c>
      <c r="L34" s="155" t="s">
        <v>208</v>
      </c>
      <c r="M34" s="155" t="s">
        <v>208</v>
      </c>
      <c r="N34" s="155" t="s">
        <v>208</v>
      </c>
      <c r="O34" s="155" t="s">
        <v>208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</row>
    <row r="35" spans="1:20" s="149" customFormat="1" ht="34.9" customHeight="1">
      <c r="A35" s="156"/>
      <c r="B35" s="165" t="s">
        <v>275</v>
      </c>
      <c r="C35" s="152"/>
      <c r="D35" s="153"/>
      <c r="E35" s="154">
        <v>1</v>
      </c>
      <c r="F35" s="154">
        <v>1</v>
      </c>
      <c r="G35" s="154">
        <v>1</v>
      </c>
      <c r="H35" s="154">
        <v>1</v>
      </c>
      <c r="I35" s="154">
        <v>1</v>
      </c>
      <c r="J35" s="154">
        <v>1</v>
      </c>
      <c r="K35" s="155" t="s">
        <v>208</v>
      </c>
      <c r="L35" s="155" t="s">
        <v>208</v>
      </c>
      <c r="M35" s="155" t="s">
        <v>208</v>
      </c>
      <c r="N35" s="155" t="s">
        <v>208</v>
      </c>
      <c r="O35" s="155" t="s">
        <v>208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</row>
    <row r="36" spans="1:20" s="149" customFormat="1" ht="34.9" customHeight="1">
      <c r="A36" s="158">
        <v>5</v>
      </c>
      <c r="B36" s="159" t="s">
        <v>276</v>
      </c>
      <c r="C36" s="160"/>
      <c r="D36" s="161"/>
      <c r="E36" s="146">
        <v>1</v>
      </c>
      <c r="F36" s="146">
        <v>1</v>
      </c>
      <c r="G36" s="146">
        <v>1</v>
      </c>
      <c r="H36" s="146">
        <v>1</v>
      </c>
      <c r="I36" s="146">
        <v>1</v>
      </c>
      <c r="J36" s="146">
        <v>1</v>
      </c>
      <c r="K36" s="148" t="s">
        <v>208</v>
      </c>
      <c r="L36" s="148" t="s">
        <v>208</v>
      </c>
      <c r="M36" s="148" t="s">
        <v>208</v>
      </c>
      <c r="N36" s="148" t="s">
        <v>208</v>
      </c>
      <c r="O36" s="148" t="s">
        <v>208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</row>
    <row r="37" spans="1:20" s="149" customFormat="1" ht="34.9" customHeight="1">
      <c r="A37" s="156"/>
      <c r="B37" s="164" t="s">
        <v>277</v>
      </c>
      <c r="C37" s="152"/>
      <c r="D37" s="153"/>
      <c r="E37" s="154">
        <v>1</v>
      </c>
      <c r="F37" s="154">
        <v>1</v>
      </c>
      <c r="G37" s="154">
        <v>1</v>
      </c>
      <c r="H37" s="154">
        <v>1</v>
      </c>
      <c r="I37" s="154">
        <v>1</v>
      </c>
      <c r="J37" s="154">
        <v>1</v>
      </c>
      <c r="K37" s="155" t="s">
        <v>208</v>
      </c>
      <c r="L37" s="155" t="s">
        <v>208</v>
      </c>
      <c r="M37" s="155" t="s">
        <v>208</v>
      </c>
      <c r="N37" s="155" t="s">
        <v>208</v>
      </c>
      <c r="O37" s="155" t="s">
        <v>208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</row>
    <row r="38" spans="1:20" s="149" customFormat="1" ht="34.9" customHeight="1">
      <c r="A38" s="156"/>
      <c r="B38" s="164" t="s">
        <v>278</v>
      </c>
      <c r="C38" s="152"/>
      <c r="D38" s="153"/>
      <c r="E38" s="154">
        <v>1</v>
      </c>
      <c r="F38" s="154">
        <v>1</v>
      </c>
      <c r="G38" s="154">
        <v>1</v>
      </c>
      <c r="H38" s="154">
        <v>1</v>
      </c>
      <c r="I38" s="154">
        <v>1</v>
      </c>
      <c r="J38" s="154">
        <v>1</v>
      </c>
      <c r="K38" s="155" t="s">
        <v>208</v>
      </c>
      <c r="L38" s="155" t="s">
        <v>208</v>
      </c>
      <c r="M38" s="155" t="s">
        <v>208</v>
      </c>
      <c r="N38" s="155" t="s">
        <v>208</v>
      </c>
      <c r="O38" s="155" t="s">
        <v>208</v>
      </c>
      <c r="P38" s="155">
        <v>0</v>
      </c>
      <c r="Q38" s="155">
        <v>0</v>
      </c>
      <c r="R38" s="155">
        <v>0</v>
      </c>
      <c r="S38" s="155">
        <v>0</v>
      </c>
      <c r="T38" s="155">
        <v>0</v>
      </c>
    </row>
    <row r="39" spans="1:20" s="149" customFormat="1" ht="34.9" customHeight="1">
      <c r="A39" s="166">
        <v>6</v>
      </c>
      <c r="B39" s="159" t="s">
        <v>279</v>
      </c>
      <c r="C39" s="167"/>
      <c r="D39" s="168"/>
      <c r="E39" s="146">
        <v>1</v>
      </c>
      <c r="F39" s="146">
        <v>1</v>
      </c>
      <c r="G39" s="146">
        <v>1</v>
      </c>
      <c r="H39" s="146">
        <v>1</v>
      </c>
      <c r="I39" s="146">
        <v>1</v>
      </c>
      <c r="J39" s="146">
        <v>1</v>
      </c>
      <c r="K39" s="148" t="s">
        <v>208</v>
      </c>
      <c r="L39" s="148" t="s">
        <v>208</v>
      </c>
      <c r="M39" s="148" t="s">
        <v>208</v>
      </c>
      <c r="N39" s="148" t="s">
        <v>208</v>
      </c>
      <c r="O39" s="148" t="s">
        <v>208</v>
      </c>
      <c r="P39" s="148">
        <v>0</v>
      </c>
      <c r="Q39" s="148">
        <v>0</v>
      </c>
      <c r="R39" s="148">
        <v>0</v>
      </c>
      <c r="S39" s="148">
        <v>0</v>
      </c>
      <c r="T39" s="148">
        <v>0</v>
      </c>
    </row>
    <row r="40" spans="1:20" s="149" customFormat="1" ht="34.9" customHeight="1">
      <c r="A40" s="169"/>
      <c r="B40" s="151" t="s">
        <v>280</v>
      </c>
      <c r="C40" s="170"/>
      <c r="D40" s="171"/>
      <c r="E40" s="154">
        <v>1</v>
      </c>
      <c r="F40" s="154">
        <v>1</v>
      </c>
      <c r="G40" s="154">
        <v>1</v>
      </c>
      <c r="H40" s="154">
        <v>1</v>
      </c>
      <c r="I40" s="154">
        <v>1</v>
      </c>
      <c r="J40" s="154">
        <v>1</v>
      </c>
      <c r="K40" s="155" t="s">
        <v>208</v>
      </c>
      <c r="L40" s="155" t="s">
        <v>208</v>
      </c>
      <c r="M40" s="155" t="s">
        <v>208</v>
      </c>
      <c r="N40" s="155" t="s">
        <v>208</v>
      </c>
      <c r="O40" s="155" t="s">
        <v>208</v>
      </c>
      <c r="P40" s="155">
        <v>0</v>
      </c>
      <c r="Q40" s="155">
        <v>0</v>
      </c>
      <c r="R40" s="155">
        <v>0</v>
      </c>
      <c r="S40" s="155">
        <v>0</v>
      </c>
      <c r="T40" s="155">
        <v>0</v>
      </c>
    </row>
    <row r="41" spans="1:20" s="149" customFormat="1" ht="34.9" customHeight="1">
      <c r="A41" s="169"/>
      <c r="B41" s="151" t="s">
        <v>281</v>
      </c>
      <c r="C41" s="170"/>
      <c r="D41" s="171"/>
      <c r="E41" s="154">
        <v>1</v>
      </c>
      <c r="F41" s="154">
        <v>1</v>
      </c>
      <c r="G41" s="154">
        <v>1</v>
      </c>
      <c r="H41" s="154">
        <v>1</v>
      </c>
      <c r="I41" s="154">
        <v>1</v>
      </c>
      <c r="J41" s="154">
        <v>1</v>
      </c>
      <c r="K41" s="155" t="s">
        <v>208</v>
      </c>
      <c r="L41" s="155" t="s">
        <v>208</v>
      </c>
      <c r="M41" s="155" t="s">
        <v>208</v>
      </c>
      <c r="N41" s="155" t="s">
        <v>208</v>
      </c>
      <c r="O41" s="155" t="s">
        <v>208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</row>
    <row r="42" spans="1:20" s="149" customFormat="1" ht="34.9" customHeight="1">
      <c r="A42" s="156"/>
      <c r="B42" s="151" t="s">
        <v>282</v>
      </c>
      <c r="C42" s="152"/>
      <c r="D42" s="153"/>
      <c r="E42" s="154">
        <v>1</v>
      </c>
      <c r="F42" s="154">
        <v>1</v>
      </c>
      <c r="G42" s="154">
        <v>1</v>
      </c>
      <c r="H42" s="154">
        <v>1</v>
      </c>
      <c r="I42" s="154">
        <v>1</v>
      </c>
      <c r="J42" s="154">
        <v>1</v>
      </c>
      <c r="K42" s="155" t="s">
        <v>208</v>
      </c>
      <c r="L42" s="155" t="s">
        <v>208</v>
      </c>
      <c r="M42" s="155" t="s">
        <v>208</v>
      </c>
      <c r="N42" s="155" t="s">
        <v>208</v>
      </c>
      <c r="O42" s="155" t="s">
        <v>208</v>
      </c>
      <c r="P42" s="155">
        <v>0</v>
      </c>
      <c r="Q42" s="155">
        <v>0</v>
      </c>
      <c r="R42" s="155">
        <v>0</v>
      </c>
      <c r="S42" s="155">
        <v>0</v>
      </c>
      <c r="T42" s="155">
        <v>0</v>
      </c>
    </row>
    <row r="43" spans="1:20" ht="34.9" customHeight="1">
      <c r="A43" s="172"/>
      <c r="B43" s="151" t="s">
        <v>283</v>
      </c>
      <c r="C43" s="173"/>
      <c r="D43" s="173"/>
      <c r="E43" s="154">
        <v>1</v>
      </c>
      <c r="F43" s="154">
        <v>1</v>
      </c>
      <c r="G43" s="154">
        <v>1</v>
      </c>
      <c r="H43" s="154">
        <v>1</v>
      </c>
      <c r="I43" s="154">
        <v>1</v>
      </c>
      <c r="J43" s="154">
        <v>1</v>
      </c>
      <c r="K43" s="155" t="s">
        <v>208</v>
      </c>
      <c r="L43" s="155" t="s">
        <v>208</v>
      </c>
      <c r="M43" s="155" t="s">
        <v>208</v>
      </c>
      <c r="N43" s="155" t="s">
        <v>208</v>
      </c>
      <c r="O43" s="155" t="s">
        <v>208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</row>
    <row r="44" spans="1:20" ht="34.9" customHeight="1">
      <c r="A44" s="172"/>
      <c r="B44" s="174" t="s">
        <v>284</v>
      </c>
      <c r="C44" s="173"/>
      <c r="D44" s="173"/>
      <c r="E44" s="154">
        <v>1</v>
      </c>
      <c r="F44" s="154">
        <v>1</v>
      </c>
      <c r="G44" s="154">
        <v>1</v>
      </c>
      <c r="H44" s="154">
        <v>1</v>
      </c>
      <c r="I44" s="154">
        <v>1</v>
      </c>
      <c r="J44" s="154">
        <v>1</v>
      </c>
      <c r="K44" s="155" t="s">
        <v>208</v>
      </c>
      <c r="L44" s="155" t="s">
        <v>208</v>
      </c>
      <c r="M44" s="155" t="s">
        <v>208</v>
      </c>
      <c r="N44" s="155" t="s">
        <v>208</v>
      </c>
      <c r="O44" s="155" t="s">
        <v>208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</row>
    <row r="45" spans="1:20" s="149" customFormat="1" ht="34.9" customHeight="1">
      <c r="A45" s="166">
        <v>7</v>
      </c>
      <c r="B45" s="159" t="s">
        <v>285</v>
      </c>
      <c r="C45" s="167"/>
      <c r="D45" s="168"/>
      <c r="E45" s="146">
        <v>1</v>
      </c>
      <c r="F45" s="146">
        <v>1</v>
      </c>
      <c r="G45" s="146">
        <v>1</v>
      </c>
      <c r="H45" s="146">
        <v>1</v>
      </c>
      <c r="I45" s="146">
        <v>1</v>
      </c>
      <c r="J45" s="146">
        <v>1</v>
      </c>
      <c r="K45" s="148" t="s">
        <v>208</v>
      </c>
      <c r="L45" s="148" t="s">
        <v>208</v>
      </c>
      <c r="M45" s="148" t="s">
        <v>208</v>
      </c>
      <c r="N45" s="148" t="s">
        <v>208</v>
      </c>
      <c r="O45" s="148" t="s">
        <v>208</v>
      </c>
      <c r="P45" s="148">
        <v>0</v>
      </c>
      <c r="Q45" s="148">
        <v>0</v>
      </c>
      <c r="R45" s="148">
        <v>0</v>
      </c>
      <c r="S45" s="148">
        <v>0</v>
      </c>
      <c r="T45" s="148">
        <v>0</v>
      </c>
    </row>
    <row r="46" spans="1:20" s="149" customFormat="1" ht="34.9" customHeight="1">
      <c r="A46" s="169"/>
      <c r="B46" s="151" t="s">
        <v>286</v>
      </c>
      <c r="C46" s="170"/>
      <c r="D46" s="171"/>
      <c r="E46" s="154">
        <v>1</v>
      </c>
      <c r="F46" s="154">
        <v>1</v>
      </c>
      <c r="G46" s="154">
        <v>1</v>
      </c>
      <c r="H46" s="154">
        <v>1</v>
      </c>
      <c r="I46" s="154">
        <v>1</v>
      </c>
      <c r="J46" s="154">
        <v>1</v>
      </c>
      <c r="K46" s="155" t="s">
        <v>208</v>
      </c>
      <c r="L46" s="155" t="s">
        <v>208</v>
      </c>
      <c r="M46" s="155" t="s">
        <v>208</v>
      </c>
      <c r="N46" s="155" t="s">
        <v>208</v>
      </c>
      <c r="O46" s="155" t="s">
        <v>208</v>
      </c>
      <c r="P46" s="155">
        <v>0</v>
      </c>
      <c r="Q46" s="155">
        <v>0</v>
      </c>
      <c r="R46" s="155">
        <v>0</v>
      </c>
      <c r="S46" s="155">
        <v>0</v>
      </c>
      <c r="T46" s="155">
        <v>0</v>
      </c>
    </row>
    <row r="47" spans="1:20" s="149" customFormat="1" ht="34.9" customHeight="1">
      <c r="A47" s="156"/>
      <c r="B47" s="151" t="s">
        <v>287</v>
      </c>
      <c r="C47" s="152"/>
      <c r="D47" s="153"/>
      <c r="E47" s="154">
        <v>1</v>
      </c>
      <c r="F47" s="154">
        <v>1</v>
      </c>
      <c r="G47" s="154">
        <v>1</v>
      </c>
      <c r="H47" s="154">
        <v>1</v>
      </c>
      <c r="I47" s="154">
        <v>1</v>
      </c>
      <c r="J47" s="154">
        <v>1</v>
      </c>
      <c r="K47" s="155" t="s">
        <v>208</v>
      </c>
      <c r="L47" s="155" t="s">
        <v>208</v>
      </c>
      <c r="M47" s="155" t="s">
        <v>208</v>
      </c>
      <c r="N47" s="155" t="s">
        <v>208</v>
      </c>
      <c r="O47" s="155" t="s">
        <v>208</v>
      </c>
      <c r="P47" s="155">
        <v>0</v>
      </c>
      <c r="Q47" s="155">
        <v>0</v>
      </c>
      <c r="R47" s="155">
        <v>0</v>
      </c>
      <c r="S47" s="155">
        <v>0</v>
      </c>
      <c r="T47" s="155">
        <v>0</v>
      </c>
    </row>
    <row r="48" spans="1:20" s="149" customFormat="1" ht="34.9" customHeight="1">
      <c r="A48" s="156"/>
      <c r="B48" s="151" t="s">
        <v>288</v>
      </c>
      <c r="C48" s="152"/>
      <c r="D48" s="153"/>
      <c r="E48" s="154">
        <v>1</v>
      </c>
      <c r="F48" s="154">
        <v>1</v>
      </c>
      <c r="G48" s="154">
        <v>1</v>
      </c>
      <c r="H48" s="154">
        <v>1</v>
      </c>
      <c r="I48" s="154">
        <v>1</v>
      </c>
      <c r="J48" s="154">
        <v>1</v>
      </c>
      <c r="K48" s="155" t="s">
        <v>208</v>
      </c>
      <c r="L48" s="155" t="s">
        <v>208</v>
      </c>
      <c r="M48" s="155" t="s">
        <v>208</v>
      </c>
      <c r="N48" s="155" t="s">
        <v>208</v>
      </c>
      <c r="O48" s="155" t="s">
        <v>208</v>
      </c>
      <c r="P48" s="155">
        <v>0</v>
      </c>
      <c r="Q48" s="155">
        <v>0</v>
      </c>
      <c r="R48" s="155">
        <v>0</v>
      </c>
      <c r="S48" s="155">
        <v>0</v>
      </c>
      <c r="T48" s="155">
        <v>0</v>
      </c>
    </row>
    <row r="49" spans="1:20" s="149" customFormat="1" ht="34.9" customHeight="1">
      <c r="A49" s="156"/>
      <c r="B49" s="151" t="s">
        <v>289</v>
      </c>
      <c r="C49" s="152"/>
      <c r="D49" s="153"/>
      <c r="E49" s="154">
        <v>1</v>
      </c>
      <c r="F49" s="154">
        <v>1</v>
      </c>
      <c r="G49" s="154">
        <v>1</v>
      </c>
      <c r="H49" s="154">
        <v>1</v>
      </c>
      <c r="I49" s="154">
        <v>1</v>
      </c>
      <c r="J49" s="154">
        <v>1</v>
      </c>
      <c r="K49" s="155" t="s">
        <v>208</v>
      </c>
      <c r="L49" s="155" t="s">
        <v>208</v>
      </c>
      <c r="M49" s="155" t="s">
        <v>208</v>
      </c>
      <c r="N49" s="155" t="s">
        <v>208</v>
      </c>
      <c r="O49" s="155" t="s">
        <v>208</v>
      </c>
      <c r="P49" s="155">
        <v>0</v>
      </c>
      <c r="Q49" s="155">
        <v>0</v>
      </c>
      <c r="R49" s="155">
        <v>0</v>
      </c>
      <c r="S49" s="155">
        <v>0</v>
      </c>
      <c r="T49" s="155">
        <v>0</v>
      </c>
    </row>
    <row r="50" spans="1:20" ht="34.9" customHeight="1">
      <c r="A50" s="172"/>
      <c r="B50" s="151" t="s">
        <v>290</v>
      </c>
      <c r="C50" s="173"/>
      <c r="D50" s="173"/>
      <c r="E50" s="154">
        <v>1</v>
      </c>
      <c r="F50" s="154">
        <v>1</v>
      </c>
      <c r="G50" s="154">
        <v>1</v>
      </c>
      <c r="H50" s="154">
        <v>1</v>
      </c>
      <c r="I50" s="154">
        <v>1</v>
      </c>
      <c r="J50" s="154">
        <v>1</v>
      </c>
      <c r="K50" s="155" t="s">
        <v>208</v>
      </c>
      <c r="L50" s="155" t="s">
        <v>208</v>
      </c>
      <c r="M50" s="155" t="s">
        <v>208</v>
      </c>
      <c r="N50" s="155" t="s">
        <v>208</v>
      </c>
      <c r="O50" s="155" t="s">
        <v>208</v>
      </c>
      <c r="P50" s="155">
        <v>0</v>
      </c>
      <c r="Q50" s="155">
        <v>0</v>
      </c>
      <c r="R50" s="155">
        <v>0</v>
      </c>
      <c r="S50" s="155">
        <v>0</v>
      </c>
      <c r="T50" s="155">
        <v>0</v>
      </c>
    </row>
    <row r="51" spans="1:20" ht="34.9" customHeight="1">
      <c r="A51" s="172"/>
      <c r="B51" s="151" t="s">
        <v>291</v>
      </c>
      <c r="C51" s="173"/>
      <c r="D51" s="173"/>
      <c r="E51" s="154">
        <v>1</v>
      </c>
      <c r="F51" s="154">
        <v>1</v>
      </c>
      <c r="G51" s="154">
        <v>1</v>
      </c>
      <c r="H51" s="154">
        <v>1</v>
      </c>
      <c r="I51" s="154">
        <v>1</v>
      </c>
      <c r="J51" s="154">
        <v>1</v>
      </c>
      <c r="K51" s="155" t="s">
        <v>208</v>
      </c>
      <c r="L51" s="155" t="s">
        <v>208</v>
      </c>
      <c r="M51" s="155" t="s">
        <v>208</v>
      </c>
      <c r="N51" s="155" t="s">
        <v>208</v>
      </c>
      <c r="O51" s="155" t="s">
        <v>208</v>
      </c>
      <c r="P51" s="155">
        <v>0</v>
      </c>
      <c r="Q51" s="155">
        <v>0</v>
      </c>
      <c r="R51" s="155">
        <v>0</v>
      </c>
      <c r="S51" s="155">
        <v>0</v>
      </c>
      <c r="T51" s="155">
        <v>0</v>
      </c>
    </row>
    <row r="52" spans="1:20" ht="34.9" customHeight="1">
      <c r="A52" s="172"/>
      <c r="B52" s="174" t="s">
        <v>292</v>
      </c>
      <c r="C52" s="173"/>
      <c r="D52" s="173"/>
      <c r="E52" s="154">
        <v>1</v>
      </c>
      <c r="F52" s="154">
        <v>1</v>
      </c>
      <c r="G52" s="154">
        <v>1</v>
      </c>
      <c r="H52" s="154">
        <v>1</v>
      </c>
      <c r="I52" s="154">
        <v>1</v>
      </c>
      <c r="J52" s="154">
        <v>1</v>
      </c>
      <c r="K52" s="155" t="s">
        <v>208</v>
      </c>
      <c r="L52" s="155" t="s">
        <v>208</v>
      </c>
      <c r="M52" s="155" t="s">
        <v>208</v>
      </c>
      <c r="N52" s="155" t="s">
        <v>208</v>
      </c>
      <c r="O52" s="155" t="s">
        <v>208</v>
      </c>
      <c r="P52" s="155">
        <v>0</v>
      </c>
      <c r="Q52" s="155">
        <v>0</v>
      </c>
      <c r="R52" s="155">
        <v>0</v>
      </c>
      <c r="S52" s="155">
        <v>0</v>
      </c>
      <c r="T52" s="155">
        <v>0</v>
      </c>
    </row>
    <row r="53" spans="1:20" ht="34.9" customHeight="1">
      <c r="A53" s="172"/>
      <c r="B53" s="174" t="s">
        <v>293</v>
      </c>
      <c r="C53" s="173"/>
      <c r="D53" s="173"/>
      <c r="E53" s="154">
        <v>1</v>
      </c>
      <c r="F53" s="154">
        <v>1</v>
      </c>
      <c r="G53" s="154">
        <v>1</v>
      </c>
      <c r="H53" s="154">
        <v>1</v>
      </c>
      <c r="I53" s="154">
        <v>1</v>
      </c>
      <c r="J53" s="154">
        <v>1</v>
      </c>
      <c r="K53" s="155" t="s">
        <v>208</v>
      </c>
      <c r="L53" s="155" t="s">
        <v>208</v>
      </c>
      <c r="M53" s="155" t="s">
        <v>208</v>
      </c>
      <c r="N53" s="155" t="s">
        <v>208</v>
      </c>
      <c r="O53" s="155" t="s">
        <v>208</v>
      </c>
      <c r="P53" s="155">
        <v>0</v>
      </c>
      <c r="Q53" s="155">
        <v>0</v>
      </c>
      <c r="R53" s="155">
        <v>0</v>
      </c>
      <c r="S53" s="155">
        <v>0</v>
      </c>
      <c r="T53" s="155">
        <v>0</v>
      </c>
    </row>
    <row r="54" spans="1:20" ht="34.9" customHeight="1">
      <c r="A54" s="172"/>
      <c r="B54" s="174" t="s">
        <v>294</v>
      </c>
      <c r="C54" s="173"/>
      <c r="D54" s="173"/>
      <c r="E54" s="154">
        <v>1</v>
      </c>
      <c r="F54" s="154">
        <v>1</v>
      </c>
      <c r="G54" s="154">
        <v>1</v>
      </c>
      <c r="H54" s="154">
        <v>1</v>
      </c>
      <c r="I54" s="154">
        <v>1</v>
      </c>
      <c r="J54" s="154">
        <v>1</v>
      </c>
      <c r="K54" s="155" t="s">
        <v>208</v>
      </c>
      <c r="L54" s="155" t="s">
        <v>208</v>
      </c>
      <c r="M54" s="155" t="s">
        <v>208</v>
      </c>
      <c r="N54" s="155" t="s">
        <v>208</v>
      </c>
      <c r="O54" s="155" t="s">
        <v>208</v>
      </c>
      <c r="P54" s="155">
        <v>0</v>
      </c>
      <c r="Q54" s="155">
        <v>0</v>
      </c>
      <c r="R54" s="155">
        <v>0</v>
      </c>
      <c r="S54" s="155">
        <v>0</v>
      </c>
      <c r="T54" s="155">
        <v>0</v>
      </c>
    </row>
    <row r="55" spans="1:20" ht="34.9" customHeight="1">
      <c r="A55" s="172"/>
      <c r="B55" s="174" t="s">
        <v>295</v>
      </c>
      <c r="C55" s="173"/>
      <c r="D55" s="173"/>
      <c r="E55" s="154">
        <v>1</v>
      </c>
      <c r="F55" s="154">
        <v>1</v>
      </c>
      <c r="G55" s="154">
        <v>1</v>
      </c>
      <c r="H55" s="154">
        <v>1</v>
      </c>
      <c r="I55" s="154">
        <v>1</v>
      </c>
      <c r="J55" s="154">
        <v>1</v>
      </c>
      <c r="K55" s="155" t="s">
        <v>208</v>
      </c>
      <c r="L55" s="155" t="s">
        <v>208</v>
      </c>
      <c r="M55" s="155" t="s">
        <v>208</v>
      </c>
      <c r="N55" s="155" t="s">
        <v>208</v>
      </c>
      <c r="O55" s="155" t="s">
        <v>208</v>
      </c>
      <c r="P55" s="155">
        <v>0</v>
      </c>
      <c r="Q55" s="155">
        <v>0</v>
      </c>
      <c r="R55" s="155">
        <v>0</v>
      </c>
      <c r="S55" s="155">
        <v>0</v>
      </c>
      <c r="T55" s="155">
        <v>0</v>
      </c>
    </row>
    <row r="56" spans="1:20" ht="34.9" customHeight="1">
      <c r="A56" s="172"/>
      <c r="B56" s="174" t="s">
        <v>296</v>
      </c>
      <c r="C56" s="173"/>
      <c r="D56" s="173"/>
      <c r="E56" s="154">
        <v>1</v>
      </c>
      <c r="F56" s="154">
        <v>1</v>
      </c>
      <c r="G56" s="154">
        <v>1</v>
      </c>
      <c r="H56" s="154">
        <v>1</v>
      </c>
      <c r="I56" s="154">
        <v>1</v>
      </c>
      <c r="J56" s="154">
        <v>1</v>
      </c>
      <c r="K56" s="155" t="s">
        <v>208</v>
      </c>
      <c r="L56" s="155" t="s">
        <v>208</v>
      </c>
      <c r="M56" s="155" t="s">
        <v>208</v>
      </c>
      <c r="N56" s="155" t="s">
        <v>208</v>
      </c>
      <c r="O56" s="155" t="s">
        <v>208</v>
      </c>
      <c r="P56" s="155">
        <v>0</v>
      </c>
      <c r="Q56" s="155">
        <v>0</v>
      </c>
      <c r="R56" s="155">
        <v>0</v>
      </c>
      <c r="S56" s="155">
        <v>0</v>
      </c>
      <c r="T56" s="155">
        <v>0</v>
      </c>
    </row>
    <row r="57" spans="1:20" ht="34.9" customHeight="1">
      <c r="A57" s="172"/>
      <c r="B57" s="174" t="s">
        <v>297</v>
      </c>
      <c r="C57" s="173"/>
      <c r="D57" s="173"/>
      <c r="E57" s="154">
        <v>1</v>
      </c>
      <c r="F57" s="154">
        <v>1</v>
      </c>
      <c r="G57" s="154">
        <v>1</v>
      </c>
      <c r="H57" s="154">
        <v>1</v>
      </c>
      <c r="I57" s="154">
        <v>1</v>
      </c>
      <c r="J57" s="154">
        <v>1</v>
      </c>
      <c r="K57" s="155" t="s">
        <v>208</v>
      </c>
      <c r="L57" s="155" t="s">
        <v>208</v>
      </c>
      <c r="M57" s="155" t="s">
        <v>208</v>
      </c>
      <c r="N57" s="155" t="s">
        <v>208</v>
      </c>
      <c r="O57" s="155" t="s">
        <v>208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</row>
    <row r="58" spans="1:20" ht="34.9" customHeight="1">
      <c r="A58" s="172"/>
      <c r="B58" s="174" t="s">
        <v>298</v>
      </c>
      <c r="C58" s="173"/>
      <c r="D58" s="173"/>
      <c r="E58" s="154">
        <v>1</v>
      </c>
      <c r="F58" s="154">
        <v>1</v>
      </c>
      <c r="G58" s="154">
        <v>1</v>
      </c>
      <c r="H58" s="154">
        <v>1</v>
      </c>
      <c r="I58" s="154">
        <v>1</v>
      </c>
      <c r="J58" s="154">
        <v>1</v>
      </c>
      <c r="K58" s="155" t="s">
        <v>208</v>
      </c>
      <c r="L58" s="155" t="s">
        <v>208</v>
      </c>
      <c r="M58" s="155" t="s">
        <v>208</v>
      </c>
      <c r="N58" s="155" t="s">
        <v>208</v>
      </c>
      <c r="O58" s="155" t="s">
        <v>208</v>
      </c>
      <c r="P58" s="155">
        <v>0</v>
      </c>
      <c r="Q58" s="155">
        <v>0</v>
      </c>
      <c r="R58" s="155">
        <v>0</v>
      </c>
      <c r="S58" s="155">
        <v>0</v>
      </c>
      <c r="T58" s="155">
        <v>0</v>
      </c>
    </row>
    <row r="59" spans="1:20" ht="34.9" customHeight="1">
      <c r="A59" s="172"/>
      <c r="B59" s="174" t="s">
        <v>299</v>
      </c>
      <c r="C59" s="173"/>
      <c r="D59" s="173"/>
      <c r="E59" s="154">
        <v>1</v>
      </c>
      <c r="F59" s="154">
        <v>1</v>
      </c>
      <c r="G59" s="154">
        <v>1</v>
      </c>
      <c r="H59" s="154">
        <v>1</v>
      </c>
      <c r="I59" s="154">
        <v>1</v>
      </c>
      <c r="J59" s="154">
        <v>1</v>
      </c>
      <c r="K59" s="155" t="s">
        <v>208</v>
      </c>
      <c r="L59" s="155" t="s">
        <v>208</v>
      </c>
      <c r="M59" s="155" t="s">
        <v>208</v>
      </c>
      <c r="N59" s="155" t="s">
        <v>208</v>
      </c>
      <c r="O59" s="155" t="s">
        <v>208</v>
      </c>
      <c r="P59" s="155">
        <v>0</v>
      </c>
      <c r="Q59" s="155">
        <v>0</v>
      </c>
      <c r="R59" s="155">
        <v>0</v>
      </c>
      <c r="S59" s="155">
        <v>0</v>
      </c>
      <c r="T59" s="155">
        <v>0</v>
      </c>
    </row>
    <row r="60" spans="1:20" ht="34.9" customHeight="1">
      <c r="A60" s="172"/>
      <c r="B60" s="151" t="s">
        <v>300</v>
      </c>
      <c r="C60" s="173"/>
      <c r="D60" s="173"/>
      <c r="E60" s="154">
        <v>1</v>
      </c>
      <c r="F60" s="154">
        <v>1</v>
      </c>
      <c r="G60" s="154">
        <v>1</v>
      </c>
      <c r="H60" s="154">
        <v>1</v>
      </c>
      <c r="I60" s="154">
        <v>1</v>
      </c>
      <c r="J60" s="154">
        <v>1</v>
      </c>
      <c r="K60" s="155" t="s">
        <v>208</v>
      </c>
      <c r="L60" s="155" t="s">
        <v>208</v>
      </c>
      <c r="M60" s="155" t="s">
        <v>208</v>
      </c>
      <c r="N60" s="155" t="s">
        <v>208</v>
      </c>
      <c r="O60" s="155" t="s">
        <v>208</v>
      </c>
      <c r="P60" s="155">
        <v>0</v>
      </c>
      <c r="Q60" s="155">
        <v>0</v>
      </c>
      <c r="R60" s="155">
        <v>0</v>
      </c>
      <c r="S60" s="155">
        <v>0</v>
      </c>
      <c r="T60" s="155">
        <v>0</v>
      </c>
    </row>
    <row r="61" spans="1:20" ht="34.9" customHeight="1">
      <c r="A61" s="172"/>
      <c r="B61" s="151" t="s">
        <v>301</v>
      </c>
      <c r="C61" s="173"/>
      <c r="D61" s="173"/>
      <c r="E61" s="154">
        <v>1</v>
      </c>
      <c r="F61" s="154">
        <v>1</v>
      </c>
      <c r="G61" s="154">
        <v>1</v>
      </c>
      <c r="H61" s="154">
        <v>1</v>
      </c>
      <c r="I61" s="154">
        <v>1</v>
      </c>
      <c r="J61" s="154">
        <v>1</v>
      </c>
      <c r="K61" s="155" t="s">
        <v>208</v>
      </c>
      <c r="L61" s="155" t="s">
        <v>208</v>
      </c>
      <c r="M61" s="155" t="s">
        <v>208</v>
      </c>
      <c r="N61" s="155" t="s">
        <v>208</v>
      </c>
      <c r="O61" s="155" t="s">
        <v>208</v>
      </c>
      <c r="P61" s="155">
        <v>0</v>
      </c>
      <c r="Q61" s="155">
        <v>0</v>
      </c>
      <c r="R61" s="155">
        <v>0</v>
      </c>
      <c r="S61" s="155">
        <v>0</v>
      </c>
      <c r="T61" s="155">
        <v>0</v>
      </c>
    </row>
    <row r="62" spans="1:20" ht="34.9" customHeight="1">
      <c r="A62" s="172"/>
      <c r="B62" s="164" t="s">
        <v>302</v>
      </c>
      <c r="C62" s="173"/>
      <c r="D62" s="173"/>
      <c r="E62" s="154">
        <v>1</v>
      </c>
      <c r="F62" s="154">
        <v>1</v>
      </c>
      <c r="G62" s="154">
        <v>1</v>
      </c>
      <c r="H62" s="154">
        <v>1</v>
      </c>
      <c r="I62" s="154">
        <v>1</v>
      </c>
      <c r="J62" s="154">
        <v>1</v>
      </c>
      <c r="K62" s="155" t="s">
        <v>208</v>
      </c>
      <c r="L62" s="155" t="s">
        <v>208</v>
      </c>
      <c r="M62" s="155" t="s">
        <v>208</v>
      </c>
      <c r="N62" s="155" t="s">
        <v>208</v>
      </c>
      <c r="O62" s="155" t="s">
        <v>208</v>
      </c>
      <c r="P62" s="155">
        <v>0</v>
      </c>
      <c r="Q62" s="155">
        <v>0</v>
      </c>
      <c r="R62" s="155">
        <v>0</v>
      </c>
      <c r="S62" s="155">
        <v>0</v>
      </c>
      <c r="T62" s="155">
        <v>0</v>
      </c>
    </row>
    <row r="63" spans="1:20" ht="34.9" customHeight="1">
      <c r="A63" s="172"/>
      <c r="B63" s="151" t="s">
        <v>303</v>
      </c>
      <c r="C63" s="173"/>
      <c r="D63" s="173"/>
      <c r="E63" s="154">
        <v>1</v>
      </c>
      <c r="F63" s="154">
        <v>1</v>
      </c>
      <c r="G63" s="154">
        <v>1</v>
      </c>
      <c r="H63" s="154">
        <v>1</v>
      </c>
      <c r="I63" s="154">
        <v>1</v>
      </c>
      <c r="J63" s="154">
        <v>1</v>
      </c>
      <c r="K63" s="155" t="s">
        <v>208</v>
      </c>
      <c r="L63" s="155" t="s">
        <v>208</v>
      </c>
      <c r="M63" s="155" t="s">
        <v>208</v>
      </c>
      <c r="N63" s="155" t="s">
        <v>208</v>
      </c>
      <c r="O63" s="155" t="s">
        <v>208</v>
      </c>
      <c r="P63" s="155">
        <v>0</v>
      </c>
      <c r="Q63" s="155">
        <v>0</v>
      </c>
      <c r="R63" s="155">
        <v>0</v>
      </c>
      <c r="S63" s="155">
        <v>0</v>
      </c>
      <c r="T63" s="155">
        <v>0</v>
      </c>
    </row>
    <row r="64" spans="1:20" ht="34.9" customHeight="1">
      <c r="A64" s="172"/>
      <c r="B64" s="151" t="s">
        <v>304</v>
      </c>
      <c r="C64" s="173"/>
      <c r="D64" s="173"/>
      <c r="E64" s="154">
        <v>1</v>
      </c>
      <c r="F64" s="154">
        <v>1</v>
      </c>
      <c r="G64" s="154">
        <v>1</v>
      </c>
      <c r="H64" s="154">
        <v>1</v>
      </c>
      <c r="I64" s="154">
        <v>1</v>
      </c>
      <c r="J64" s="154">
        <v>1</v>
      </c>
      <c r="K64" s="155" t="s">
        <v>208</v>
      </c>
      <c r="L64" s="155" t="s">
        <v>208</v>
      </c>
      <c r="M64" s="155" t="s">
        <v>208</v>
      </c>
      <c r="N64" s="155" t="s">
        <v>208</v>
      </c>
      <c r="O64" s="155" t="s">
        <v>208</v>
      </c>
      <c r="P64" s="155">
        <v>0</v>
      </c>
      <c r="Q64" s="155">
        <v>0</v>
      </c>
      <c r="R64" s="155">
        <v>0</v>
      </c>
      <c r="S64" s="155">
        <v>0</v>
      </c>
      <c r="T64" s="155">
        <v>0</v>
      </c>
    </row>
    <row r="65" spans="1:20" ht="34.9" customHeight="1">
      <c r="A65" s="172"/>
      <c r="B65" s="151" t="s">
        <v>305</v>
      </c>
      <c r="C65" s="173"/>
      <c r="D65" s="173"/>
      <c r="E65" s="154">
        <v>1</v>
      </c>
      <c r="F65" s="154">
        <v>1</v>
      </c>
      <c r="G65" s="154">
        <v>1</v>
      </c>
      <c r="H65" s="154">
        <v>1</v>
      </c>
      <c r="I65" s="154">
        <v>1</v>
      </c>
      <c r="J65" s="154">
        <v>1</v>
      </c>
      <c r="K65" s="155" t="s">
        <v>208</v>
      </c>
      <c r="L65" s="155" t="s">
        <v>208</v>
      </c>
      <c r="M65" s="155" t="s">
        <v>208</v>
      </c>
      <c r="N65" s="155" t="s">
        <v>208</v>
      </c>
      <c r="O65" s="155" t="s">
        <v>208</v>
      </c>
      <c r="P65" s="155">
        <v>0</v>
      </c>
      <c r="Q65" s="155">
        <v>0</v>
      </c>
      <c r="R65" s="155">
        <v>0</v>
      </c>
      <c r="S65" s="155">
        <v>0</v>
      </c>
      <c r="T65" s="155">
        <v>0</v>
      </c>
    </row>
    <row r="66" spans="1:20" ht="34.9" customHeight="1">
      <c r="A66" s="172"/>
      <c r="B66" s="151" t="s">
        <v>306</v>
      </c>
      <c r="C66" s="173"/>
      <c r="D66" s="173"/>
      <c r="E66" s="154">
        <v>1</v>
      </c>
      <c r="F66" s="154">
        <v>1</v>
      </c>
      <c r="G66" s="154">
        <v>1</v>
      </c>
      <c r="H66" s="154">
        <v>1</v>
      </c>
      <c r="I66" s="154">
        <v>1</v>
      </c>
      <c r="J66" s="154">
        <v>1</v>
      </c>
      <c r="K66" s="155" t="s">
        <v>208</v>
      </c>
      <c r="L66" s="155" t="s">
        <v>208</v>
      </c>
      <c r="M66" s="155" t="s">
        <v>208</v>
      </c>
      <c r="N66" s="155" t="s">
        <v>208</v>
      </c>
      <c r="O66" s="155" t="s">
        <v>208</v>
      </c>
      <c r="P66" s="155">
        <v>0</v>
      </c>
      <c r="Q66" s="155">
        <v>0</v>
      </c>
      <c r="R66" s="155">
        <v>0</v>
      </c>
      <c r="S66" s="155">
        <v>0</v>
      </c>
      <c r="T66" s="155">
        <v>0</v>
      </c>
    </row>
    <row r="69" spans="1:20" ht="13.15" customHeight="1">
      <c r="N69" s="176"/>
      <c r="O69" s="563" t="s">
        <v>230</v>
      </c>
      <c r="P69" s="563"/>
      <c r="Q69" s="563"/>
      <c r="R69" s="563"/>
      <c r="S69" s="563"/>
      <c r="T69" s="563"/>
    </row>
    <row r="70" spans="1:20" ht="13.15" customHeight="1">
      <c r="N70" s="176"/>
      <c r="O70" s="563" t="s">
        <v>231</v>
      </c>
      <c r="P70" s="563"/>
      <c r="Q70" s="563"/>
      <c r="R70" s="563"/>
      <c r="S70" s="563"/>
      <c r="T70" s="563"/>
    </row>
    <row r="71" spans="1:20">
      <c r="N71" s="176"/>
      <c r="O71" s="177"/>
      <c r="P71" s="178"/>
      <c r="Q71" s="177"/>
      <c r="R71" s="177"/>
      <c r="S71" s="179"/>
      <c r="T71" s="179"/>
    </row>
    <row r="72" spans="1:20">
      <c r="N72" s="176"/>
      <c r="O72" s="177"/>
      <c r="P72" s="178"/>
      <c r="Q72" s="177"/>
      <c r="R72" s="177"/>
      <c r="S72" s="179"/>
      <c r="T72" s="179"/>
    </row>
    <row r="73" spans="1:20">
      <c r="N73" s="176"/>
      <c r="O73" s="177"/>
      <c r="P73" s="178"/>
      <c r="Q73" s="177"/>
      <c r="R73" s="177"/>
      <c r="S73" s="179"/>
      <c r="T73" s="179"/>
    </row>
    <row r="74" spans="1:20" ht="13.15" customHeight="1">
      <c r="N74" s="176"/>
      <c r="O74" s="564" t="s">
        <v>307</v>
      </c>
      <c r="P74" s="564"/>
      <c r="Q74" s="564"/>
      <c r="R74" s="564"/>
      <c r="S74" s="564"/>
      <c r="T74" s="564"/>
    </row>
    <row r="75" spans="1:20" ht="13.15" customHeight="1">
      <c r="N75" s="176"/>
      <c r="O75" s="563" t="s">
        <v>308</v>
      </c>
      <c r="P75" s="563"/>
      <c r="Q75" s="563"/>
      <c r="R75" s="563"/>
      <c r="S75" s="563"/>
      <c r="T75" s="563"/>
    </row>
  </sheetData>
  <mergeCells count="14">
    <mergeCell ref="O69:T69"/>
    <mergeCell ref="O70:T70"/>
    <mergeCell ref="O74:T74"/>
    <mergeCell ref="O75:T75"/>
    <mergeCell ref="A2:T2"/>
    <mergeCell ref="A4:T4"/>
    <mergeCell ref="A6:A7"/>
    <mergeCell ref="B6:B7"/>
    <mergeCell ref="C6:C7"/>
    <mergeCell ref="D6:D7"/>
    <mergeCell ref="E6:E7"/>
    <mergeCell ref="F6:J6"/>
    <mergeCell ref="K6:O6"/>
    <mergeCell ref="P6:T6"/>
  </mergeCells>
  <pageMargins left="0.23622047244094491" right="0.23622047244094491" top="0.51181102362204722" bottom="0.51181102362204722" header="0" footer="0"/>
  <pageSetup paperSize="256" scale="7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4"/>
  <sheetViews>
    <sheetView tabSelected="1" zoomScale="85" zoomScaleNormal="85" workbookViewId="0">
      <selection activeCell="B7" sqref="B7"/>
    </sheetView>
  </sheetViews>
  <sheetFormatPr defaultColWidth="8.7109375" defaultRowHeight="15"/>
  <cols>
    <col min="1" max="1" width="4.42578125" customWidth="1"/>
    <col min="2" max="2" width="17.7109375" customWidth="1"/>
    <col min="3" max="4" width="16.7109375" customWidth="1"/>
    <col min="5" max="5" width="20.5703125" customWidth="1"/>
    <col min="6" max="9" width="7.85546875" customWidth="1"/>
    <col min="10" max="10" width="16.85546875" bestFit="1" customWidth="1"/>
    <col min="11" max="11" width="19" bestFit="1" customWidth="1"/>
    <col min="12" max="12" width="16.85546875" bestFit="1" customWidth="1"/>
    <col min="13" max="13" width="30.42578125" customWidth="1"/>
    <col min="15" max="15" width="20.85546875" customWidth="1"/>
  </cols>
  <sheetData>
    <row r="1" spans="1:18">
      <c r="A1" s="575" t="s">
        <v>309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</row>
    <row r="3" spans="1:18">
      <c r="A3" t="s">
        <v>310</v>
      </c>
    </row>
    <row r="4" spans="1:18" ht="15.75" thickBot="1"/>
    <row r="5" spans="1:18" s="182" customFormat="1">
      <c r="A5" s="180"/>
      <c r="B5" s="181" t="s">
        <v>311</v>
      </c>
      <c r="C5" s="181" t="s">
        <v>312</v>
      </c>
      <c r="D5" s="181" t="s">
        <v>313</v>
      </c>
      <c r="E5" s="181" t="s">
        <v>238</v>
      </c>
      <c r="F5" s="576" t="s">
        <v>314</v>
      </c>
      <c r="G5" s="576"/>
      <c r="H5" s="576"/>
      <c r="I5" s="576"/>
      <c r="J5" s="576"/>
      <c r="K5" s="576"/>
      <c r="L5" s="576"/>
      <c r="M5" s="577" t="s">
        <v>315</v>
      </c>
    </row>
    <row r="6" spans="1:18" s="186" customFormat="1">
      <c r="A6" s="183"/>
      <c r="B6" s="184"/>
      <c r="C6" s="184"/>
      <c r="D6" s="184"/>
      <c r="E6" s="184"/>
      <c r="F6" s="185">
        <v>2017</v>
      </c>
      <c r="G6" s="185">
        <v>2018</v>
      </c>
      <c r="H6" s="185">
        <v>2019</v>
      </c>
      <c r="I6" s="185">
        <v>2020</v>
      </c>
      <c r="J6" s="185">
        <v>2021</v>
      </c>
      <c r="K6" s="185">
        <v>2022</v>
      </c>
      <c r="L6" s="185">
        <v>2023</v>
      </c>
      <c r="M6" s="578"/>
    </row>
    <row r="7" spans="1:18" ht="110.25" customHeight="1">
      <c r="A7" s="187"/>
      <c r="B7" s="662" t="s">
        <v>316</v>
      </c>
      <c r="C7" s="188"/>
      <c r="D7" s="188"/>
      <c r="E7" s="189" t="s">
        <v>317</v>
      </c>
      <c r="F7" s="190" t="s">
        <v>318</v>
      </c>
      <c r="G7" s="190" t="s">
        <v>318</v>
      </c>
      <c r="H7" s="191">
        <v>70</v>
      </c>
      <c r="I7" s="192">
        <v>75</v>
      </c>
      <c r="J7" s="192">
        <v>80</v>
      </c>
      <c r="K7" s="192">
        <v>85</v>
      </c>
      <c r="L7" s="192">
        <v>90</v>
      </c>
      <c r="M7" s="193" t="s">
        <v>319</v>
      </c>
      <c r="O7" s="194">
        <v>8632834250</v>
      </c>
      <c r="P7" t="s">
        <v>320</v>
      </c>
      <c r="R7">
        <v>2020</v>
      </c>
    </row>
    <row r="8" spans="1:18" s="200" customFormat="1" ht="150" customHeight="1">
      <c r="A8" s="195"/>
      <c r="B8" s="196"/>
      <c r="C8" s="197" t="s">
        <v>321</v>
      </c>
      <c r="D8" s="196"/>
      <c r="E8" s="198" t="s">
        <v>322</v>
      </c>
      <c r="F8" s="190" t="s">
        <v>318</v>
      </c>
      <c r="G8" s="190" t="s">
        <v>318</v>
      </c>
      <c r="H8" s="191">
        <v>85</v>
      </c>
      <c r="I8" s="192">
        <v>87</v>
      </c>
      <c r="J8" s="192">
        <v>89</v>
      </c>
      <c r="K8" s="192">
        <v>91</v>
      </c>
      <c r="L8" s="192">
        <v>93</v>
      </c>
      <c r="M8" s="199" t="s">
        <v>323</v>
      </c>
      <c r="O8" s="201">
        <v>11601576250</v>
      </c>
      <c r="P8" s="200" t="s">
        <v>324</v>
      </c>
      <c r="R8">
        <v>2020</v>
      </c>
    </row>
    <row r="9" spans="1:18" ht="75">
      <c r="A9" s="202"/>
      <c r="B9" s="203"/>
      <c r="C9" s="203"/>
      <c r="D9" s="198" t="s">
        <v>325</v>
      </c>
      <c r="E9" s="197" t="s">
        <v>326</v>
      </c>
      <c r="F9" s="190" t="s">
        <v>318</v>
      </c>
      <c r="G9" s="190" t="s">
        <v>318</v>
      </c>
      <c r="H9" s="191">
        <v>20</v>
      </c>
      <c r="I9" s="192">
        <v>22</v>
      </c>
      <c r="J9" s="192">
        <v>23</v>
      </c>
      <c r="K9" s="192">
        <v>24</v>
      </c>
      <c r="L9" s="192">
        <v>25</v>
      </c>
      <c r="M9" s="204" t="s">
        <v>327</v>
      </c>
      <c r="O9" s="205">
        <f>O7/O8*100%</f>
        <v>0.74410873694856761</v>
      </c>
    </row>
    <row r="10" spans="1:18">
      <c r="A10" s="202"/>
      <c r="B10" s="203"/>
      <c r="C10" s="203"/>
      <c r="D10" s="203"/>
      <c r="E10" s="203"/>
      <c r="F10" s="196"/>
      <c r="G10" s="196"/>
      <c r="H10" s="206"/>
      <c r="I10" s="206"/>
      <c r="J10" s="206"/>
      <c r="K10" s="206"/>
      <c r="L10" s="206"/>
      <c r="M10" s="207"/>
    </row>
    <row r="11" spans="1:18" ht="60">
      <c r="A11" s="202"/>
      <c r="B11" s="203"/>
      <c r="C11" s="208" t="s">
        <v>328</v>
      </c>
      <c r="D11" s="203"/>
      <c r="E11" s="197" t="s">
        <v>329</v>
      </c>
      <c r="F11" s="190">
        <v>20</v>
      </c>
      <c r="G11" s="190" t="s">
        <v>318</v>
      </c>
      <c r="H11" s="190">
        <v>21</v>
      </c>
      <c r="I11" s="190">
        <v>22</v>
      </c>
      <c r="J11" s="190">
        <v>23</v>
      </c>
      <c r="K11" s="190">
        <v>24</v>
      </c>
      <c r="L11" s="190">
        <v>25</v>
      </c>
      <c r="M11" s="209" t="s">
        <v>89</v>
      </c>
    </row>
    <row r="12" spans="1:18" ht="156.75" customHeight="1">
      <c r="A12" s="202"/>
      <c r="B12" s="203"/>
      <c r="C12" s="203"/>
      <c r="D12" s="210" t="s">
        <v>330</v>
      </c>
      <c r="E12" s="197" t="s">
        <v>331</v>
      </c>
      <c r="F12" s="190" t="s">
        <v>318</v>
      </c>
      <c r="G12" s="190" t="s">
        <v>318</v>
      </c>
      <c r="H12" s="191">
        <v>90</v>
      </c>
      <c r="I12" s="191">
        <v>92</v>
      </c>
      <c r="J12" s="191">
        <v>94</v>
      </c>
      <c r="K12" s="191">
        <v>96</v>
      </c>
      <c r="L12" s="191">
        <v>98</v>
      </c>
      <c r="M12" s="211" t="s">
        <v>332</v>
      </c>
      <c r="O12" s="212">
        <f>10/10*100%</f>
        <v>1</v>
      </c>
    </row>
    <row r="13" spans="1:18" ht="75.75" customHeight="1">
      <c r="A13" s="202"/>
      <c r="B13" s="203"/>
      <c r="C13" s="203"/>
      <c r="D13" s="198" t="s">
        <v>333</v>
      </c>
      <c r="E13" s="197" t="s">
        <v>334</v>
      </c>
      <c r="F13" s="190" t="s">
        <v>318</v>
      </c>
      <c r="G13" s="190" t="s">
        <v>318</v>
      </c>
      <c r="H13" s="191">
        <v>85</v>
      </c>
      <c r="I13" s="191">
        <v>87</v>
      </c>
      <c r="J13" s="191">
        <v>89</v>
      </c>
      <c r="K13" s="191">
        <v>91</v>
      </c>
      <c r="L13" s="191">
        <v>95</v>
      </c>
      <c r="M13" s="211" t="s">
        <v>335</v>
      </c>
      <c r="O13" s="212">
        <f>12/12*100%</f>
        <v>1</v>
      </c>
    </row>
    <row r="14" spans="1:18" ht="75.75" thickBot="1">
      <c r="A14" s="213"/>
      <c r="B14" s="214"/>
      <c r="C14" s="214"/>
      <c r="D14" s="215" t="s">
        <v>336</v>
      </c>
      <c r="E14" s="216" t="s">
        <v>337</v>
      </c>
      <c r="F14" s="217" t="s">
        <v>318</v>
      </c>
      <c r="G14" s="217" t="s">
        <v>318</v>
      </c>
      <c r="H14" s="218">
        <v>87</v>
      </c>
      <c r="I14" s="218">
        <v>89</v>
      </c>
      <c r="J14" s="218">
        <v>91</v>
      </c>
      <c r="K14" s="218">
        <v>93</v>
      </c>
      <c r="L14" s="218">
        <v>95</v>
      </c>
      <c r="M14" s="219" t="s">
        <v>338</v>
      </c>
      <c r="O14" s="212">
        <f>2/2*100%</f>
        <v>1</v>
      </c>
    </row>
  </sheetData>
  <mergeCells count="3">
    <mergeCell ref="A1:M1"/>
    <mergeCell ref="F5:L5"/>
    <mergeCell ref="M5:M6"/>
  </mergeCells>
  <pageMargins left="0.74803149606299213" right="0.74803149606299213" top="0.98425196850393704" bottom="0.98425196850393704" header="0.51181102362204722" footer="0.51181102362204722"/>
  <pageSetup paperSize="5" scale="8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O72"/>
  <sheetViews>
    <sheetView zoomScale="80" workbookViewId="0">
      <selection activeCell="C13" sqref="C13"/>
    </sheetView>
  </sheetViews>
  <sheetFormatPr defaultRowHeight="18.75"/>
  <cols>
    <col min="1" max="1" width="6.7109375" style="73" customWidth="1"/>
    <col min="2" max="2" width="43.28515625" style="73" customWidth="1"/>
    <col min="3" max="3" width="22.7109375" style="73" customWidth="1"/>
    <col min="4" max="8" width="15.140625" style="73" customWidth="1"/>
    <col min="9" max="9" width="19.28515625" style="73" customWidth="1"/>
    <col min="10" max="256" width="9.140625" style="73"/>
    <col min="257" max="257" width="6.7109375" style="73" customWidth="1"/>
    <col min="258" max="258" width="43.28515625" style="73" customWidth="1"/>
    <col min="259" max="259" width="22.7109375" style="73" customWidth="1"/>
    <col min="260" max="264" width="15.140625" style="73" customWidth="1"/>
    <col min="265" max="265" width="19.28515625" style="73" customWidth="1"/>
    <col min="266" max="512" width="9.140625" style="73"/>
    <col min="513" max="513" width="6.7109375" style="73" customWidth="1"/>
    <col min="514" max="514" width="43.28515625" style="73" customWidth="1"/>
    <col min="515" max="515" width="22.7109375" style="73" customWidth="1"/>
    <col min="516" max="520" width="15.140625" style="73" customWidth="1"/>
    <col min="521" max="521" width="19.28515625" style="73" customWidth="1"/>
    <col min="522" max="768" width="9.140625" style="73"/>
    <col min="769" max="769" width="6.7109375" style="73" customWidth="1"/>
    <col min="770" max="770" width="43.28515625" style="73" customWidth="1"/>
    <col min="771" max="771" width="22.7109375" style="73" customWidth="1"/>
    <col min="772" max="776" width="15.140625" style="73" customWidth="1"/>
    <col min="777" max="777" width="19.28515625" style="73" customWidth="1"/>
    <col min="778" max="1024" width="9.140625" style="73"/>
    <col min="1025" max="1025" width="6.7109375" style="73" customWidth="1"/>
    <col min="1026" max="1026" width="43.28515625" style="73" customWidth="1"/>
    <col min="1027" max="1027" width="22.7109375" style="73" customWidth="1"/>
    <col min="1028" max="1032" width="15.140625" style="73" customWidth="1"/>
    <col min="1033" max="1033" width="19.28515625" style="73" customWidth="1"/>
    <col min="1034" max="1280" width="9.140625" style="73"/>
    <col min="1281" max="1281" width="6.7109375" style="73" customWidth="1"/>
    <col min="1282" max="1282" width="43.28515625" style="73" customWidth="1"/>
    <col min="1283" max="1283" width="22.7109375" style="73" customWidth="1"/>
    <col min="1284" max="1288" width="15.140625" style="73" customWidth="1"/>
    <col min="1289" max="1289" width="19.28515625" style="73" customWidth="1"/>
    <col min="1290" max="1536" width="9.140625" style="73"/>
    <col min="1537" max="1537" width="6.7109375" style="73" customWidth="1"/>
    <col min="1538" max="1538" width="43.28515625" style="73" customWidth="1"/>
    <col min="1539" max="1539" width="22.7109375" style="73" customWidth="1"/>
    <col min="1540" max="1544" width="15.140625" style="73" customWidth="1"/>
    <col min="1545" max="1545" width="19.28515625" style="73" customWidth="1"/>
    <col min="1546" max="1792" width="9.140625" style="73"/>
    <col min="1793" max="1793" width="6.7109375" style="73" customWidth="1"/>
    <col min="1794" max="1794" width="43.28515625" style="73" customWidth="1"/>
    <col min="1795" max="1795" width="22.7109375" style="73" customWidth="1"/>
    <col min="1796" max="1800" width="15.140625" style="73" customWidth="1"/>
    <col min="1801" max="1801" width="19.28515625" style="73" customWidth="1"/>
    <col min="1802" max="2048" width="9.140625" style="73"/>
    <col min="2049" max="2049" width="6.7109375" style="73" customWidth="1"/>
    <col min="2050" max="2050" width="43.28515625" style="73" customWidth="1"/>
    <col min="2051" max="2051" width="22.7109375" style="73" customWidth="1"/>
    <col min="2052" max="2056" width="15.140625" style="73" customWidth="1"/>
    <col min="2057" max="2057" width="19.28515625" style="73" customWidth="1"/>
    <col min="2058" max="2304" width="9.140625" style="73"/>
    <col min="2305" max="2305" width="6.7109375" style="73" customWidth="1"/>
    <col min="2306" max="2306" width="43.28515625" style="73" customWidth="1"/>
    <col min="2307" max="2307" width="22.7109375" style="73" customWidth="1"/>
    <col min="2308" max="2312" width="15.140625" style="73" customWidth="1"/>
    <col min="2313" max="2313" width="19.28515625" style="73" customWidth="1"/>
    <col min="2314" max="2560" width="9.140625" style="73"/>
    <col min="2561" max="2561" width="6.7109375" style="73" customWidth="1"/>
    <col min="2562" max="2562" width="43.28515625" style="73" customWidth="1"/>
    <col min="2563" max="2563" width="22.7109375" style="73" customWidth="1"/>
    <col min="2564" max="2568" width="15.140625" style="73" customWidth="1"/>
    <col min="2569" max="2569" width="19.28515625" style="73" customWidth="1"/>
    <col min="2570" max="2816" width="9.140625" style="73"/>
    <col min="2817" max="2817" width="6.7109375" style="73" customWidth="1"/>
    <col min="2818" max="2818" width="43.28515625" style="73" customWidth="1"/>
    <col min="2819" max="2819" width="22.7109375" style="73" customWidth="1"/>
    <col min="2820" max="2824" width="15.140625" style="73" customWidth="1"/>
    <col min="2825" max="2825" width="19.28515625" style="73" customWidth="1"/>
    <col min="2826" max="3072" width="9.140625" style="73"/>
    <col min="3073" max="3073" width="6.7109375" style="73" customWidth="1"/>
    <col min="3074" max="3074" width="43.28515625" style="73" customWidth="1"/>
    <col min="3075" max="3075" width="22.7109375" style="73" customWidth="1"/>
    <col min="3076" max="3080" width="15.140625" style="73" customWidth="1"/>
    <col min="3081" max="3081" width="19.28515625" style="73" customWidth="1"/>
    <col min="3082" max="3328" width="9.140625" style="73"/>
    <col min="3329" max="3329" width="6.7109375" style="73" customWidth="1"/>
    <col min="3330" max="3330" width="43.28515625" style="73" customWidth="1"/>
    <col min="3331" max="3331" width="22.7109375" style="73" customWidth="1"/>
    <col min="3332" max="3336" width="15.140625" style="73" customWidth="1"/>
    <col min="3337" max="3337" width="19.28515625" style="73" customWidth="1"/>
    <col min="3338" max="3584" width="9.140625" style="73"/>
    <col min="3585" max="3585" width="6.7109375" style="73" customWidth="1"/>
    <col min="3586" max="3586" width="43.28515625" style="73" customWidth="1"/>
    <col min="3587" max="3587" width="22.7109375" style="73" customWidth="1"/>
    <col min="3588" max="3592" width="15.140625" style="73" customWidth="1"/>
    <col min="3593" max="3593" width="19.28515625" style="73" customWidth="1"/>
    <col min="3594" max="3840" width="9.140625" style="73"/>
    <col min="3841" max="3841" width="6.7109375" style="73" customWidth="1"/>
    <col min="3842" max="3842" width="43.28515625" style="73" customWidth="1"/>
    <col min="3843" max="3843" width="22.7109375" style="73" customWidth="1"/>
    <col min="3844" max="3848" width="15.140625" style="73" customWidth="1"/>
    <col min="3849" max="3849" width="19.28515625" style="73" customWidth="1"/>
    <col min="3850" max="4096" width="9.140625" style="73"/>
    <col min="4097" max="4097" width="6.7109375" style="73" customWidth="1"/>
    <col min="4098" max="4098" width="43.28515625" style="73" customWidth="1"/>
    <col min="4099" max="4099" width="22.7109375" style="73" customWidth="1"/>
    <col min="4100" max="4104" width="15.140625" style="73" customWidth="1"/>
    <col min="4105" max="4105" width="19.28515625" style="73" customWidth="1"/>
    <col min="4106" max="4352" width="9.140625" style="73"/>
    <col min="4353" max="4353" width="6.7109375" style="73" customWidth="1"/>
    <col min="4354" max="4354" width="43.28515625" style="73" customWidth="1"/>
    <col min="4355" max="4355" width="22.7109375" style="73" customWidth="1"/>
    <col min="4356" max="4360" width="15.140625" style="73" customWidth="1"/>
    <col min="4361" max="4361" width="19.28515625" style="73" customWidth="1"/>
    <col min="4362" max="4608" width="9.140625" style="73"/>
    <col min="4609" max="4609" width="6.7109375" style="73" customWidth="1"/>
    <col min="4610" max="4610" width="43.28515625" style="73" customWidth="1"/>
    <col min="4611" max="4611" width="22.7109375" style="73" customWidth="1"/>
    <col min="4612" max="4616" width="15.140625" style="73" customWidth="1"/>
    <col min="4617" max="4617" width="19.28515625" style="73" customWidth="1"/>
    <col min="4618" max="4864" width="9.140625" style="73"/>
    <col min="4865" max="4865" width="6.7109375" style="73" customWidth="1"/>
    <col min="4866" max="4866" width="43.28515625" style="73" customWidth="1"/>
    <col min="4867" max="4867" width="22.7109375" style="73" customWidth="1"/>
    <col min="4868" max="4872" width="15.140625" style="73" customWidth="1"/>
    <col min="4873" max="4873" width="19.28515625" style="73" customWidth="1"/>
    <col min="4874" max="5120" width="9.140625" style="73"/>
    <col min="5121" max="5121" width="6.7109375" style="73" customWidth="1"/>
    <col min="5122" max="5122" width="43.28515625" style="73" customWidth="1"/>
    <col min="5123" max="5123" width="22.7109375" style="73" customWidth="1"/>
    <col min="5124" max="5128" width="15.140625" style="73" customWidth="1"/>
    <col min="5129" max="5129" width="19.28515625" style="73" customWidth="1"/>
    <col min="5130" max="5376" width="9.140625" style="73"/>
    <col min="5377" max="5377" width="6.7109375" style="73" customWidth="1"/>
    <col min="5378" max="5378" width="43.28515625" style="73" customWidth="1"/>
    <col min="5379" max="5379" width="22.7109375" style="73" customWidth="1"/>
    <col min="5380" max="5384" width="15.140625" style="73" customWidth="1"/>
    <col min="5385" max="5385" width="19.28515625" style="73" customWidth="1"/>
    <col min="5386" max="5632" width="9.140625" style="73"/>
    <col min="5633" max="5633" width="6.7109375" style="73" customWidth="1"/>
    <col min="5634" max="5634" width="43.28515625" style="73" customWidth="1"/>
    <col min="5635" max="5635" width="22.7109375" style="73" customWidth="1"/>
    <col min="5636" max="5640" width="15.140625" style="73" customWidth="1"/>
    <col min="5641" max="5641" width="19.28515625" style="73" customWidth="1"/>
    <col min="5642" max="5888" width="9.140625" style="73"/>
    <col min="5889" max="5889" width="6.7109375" style="73" customWidth="1"/>
    <col min="5890" max="5890" width="43.28515625" style="73" customWidth="1"/>
    <col min="5891" max="5891" width="22.7109375" style="73" customWidth="1"/>
    <col min="5892" max="5896" width="15.140625" style="73" customWidth="1"/>
    <col min="5897" max="5897" width="19.28515625" style="73" customWidth="1"/>
    <col min="5898" max="6144" width="9.140625" style="73"/>
    <col min="6145" max="6145" width="6.7109375" style="73" customWidth="1"/>
    <col min="6146" max="6146" width="43.28515625" style="73" customWidth="1"/>
    <col min="6147" max="6147" width="22.7109375" style="73" customWidth="1"/>
    <col min="6148" max="6152" width="15.140625" style="73" customWidth="1"/>
    <col min="6153" max="6153" width="19.28515625" style="73" customWidth="1"/>
    <col min="6154" max="6400" width="9.140625" style="73"/>
    <col min="6401" max="6401" width="6.7109375" style="73" customWidth="1"/>
    <col min="6402" max="6402" width="43.28515625" style="73" customWidth="1"/>
    <col min="6403" max="6403" width="22.7109375" style="73" customWidth="1"/>
    <col min="6404" max="6408" width="15.140625" style="73" customWidth="1"/>
    <col min="6409" max="6409" width="19.28515625" style="73" customWidth="1"/>
    <col min="6410" max="6656" width="9.140625" style="73"/>
    <col min="6657" max="6657" width="6.7109375" style="73" customWidth="1"/>
    <col min="6658" max="6658" width="43.28515625" style="73" customWidth="1"/>
    <col min="6659" max="6659" width="22.7109375" style="73" customWidth="1"/>
    <col min="6660" max="6664" width="15.140625" style="73" customWidth="1"/>
    <col min="6665" max="6665" width="19.28515625" style="73" customWidth="1"/>
    <col min="6666" max="6912" width="9.140625" style="73"/>
    <col min="6913" max="6913" width="6.7109375" style="73" customWidth="1"/>
    <col min="6914" max="6914" width="43.28515625" style="73" customWidth="1"/>
    <col min="6915" max="6915" width="22.7109375" style="73" customWidth="1"/>
    <col min="6916" max="6920" width="15.140625" style="73" customWidth="1"/>
    <col min="6921" max="6921" width="19.28515625" style="73" customWidth="1"/>
    <col min="6922" max="7168" width="9.140625" style="73"/>
    <col min="7169" max="7169" width="6.7109375" style="73" customWidth="1"/>
    <col min="7170" max="7170" width="43.28515625" style="73" customWidth="1"/>
    <col min="7171" max="7171" width="22.7109375" style="73" customWidth="1"/>
    <col min="7172" max="7176" width="15.140625" style="73" customWidth="1"/>
    <col min="7177" max="7177" width="19.28515625" style="73" customWidth="1"/>
    <col min="7178" max="7424" width="9.140625" style="73"/>
    <col min="7425" max="7425" width="6.7109375" style="73" customWidth="1"/>
    <col min="7426" max="7426" width="43.28515625" style="73" customWidth="1"/>
    <col min="7427" max="7427" width="22.7109375" style="73" customWidth="1"/>
    <col min="7428" max="7432" width="15.140625" style="73" customWidth="1"/>
    <col min="7433" max="7433" width="19.28515625" style="73" customWidth="1"/>
    <col min="7434" max="7680" width="9.140625" style="73"/>
    <col min="7681" max="7681" width="6.7109375" style="73" customWidth="1"/>
    <col min="7682" max="7682" width="43.28515625" style="73" customWidth="1"/>
    <col min="7683" max="7683" width="22.7109375" style="73" customWidth="1"/>
    <col min="7684" max="7688" width="15.140625" style="73" customWidth="1"/>
    <col min="7689" max="7689" width="19.28515625" style="73" customWidth="1"/>
    <col min="7690" max="7936" width="9.140625" style="73"/>
    <col min="7937" max="7937" width="6.7109375" style="73" customWidth="1"/>
    <col min="7938" max="7938" width="43.28515625" style="73" customWidth="1"/>
    <col min="7939" max="7939" width="22.7109375" style="73" customWidth="1"/>
    <col min="7940" max="7944" width="15.140625" style="73" customWidth="1"/>
    <col min="7945" max="7945" width="19.28515625" style="73" customWidth="1"/>
    <col min="7946" max="8192" width="9.140625" style="73"/>
    <col min="8193" max="8193" width="6.7109375" style="73" customWidth="1"/>
    <col min="8194" max="8194" width="43.28515625" style="73" customWidth="1"/>
    <col min="8195" max="8195" width="22.7109375" style="73" customWidth="1"/>
    <col min="8196" max="8200" width="15.140625" style="73" customWidth="1"/>
    <col min="8201" max="8201" width="19.28515625" style="73" customWidth="1"/>
    <col min="8202" max="8448" width="9.140625" style="73"/>
    <col min="8449" max="8449" width="6.7109375" style="73" customWidth="1"/>
    <col min="8450" max="8450" width="43.28515625" style="73" customWidth="1"/>
    <col min="8451" max="8451" width="22.7109375" style="73" customWidth="1"/>
    <col min="8452" max="8456" width="15.140625" style="73" customWidth="1"/>
    <col min="8457" max="8457" width="19.28515625" style="73" customWidth="1"/>
    <col min="8458" max="8704" width="9.140625" style="73"/>
    <col min="8705" max="8705" width="6.7109375" style="73" customWidth="1"/>
    <col min="8706" max="8706" width="43.28515625" style="73" customWidth="1"/>
    <col min="8707" max="8707" width="22.7109375" style="73" customWidth="1"/>
    <col min="8708" max="8712" width="15.140625" style="73" customWidth="1"/>
    <col min="8713" max="8713" width="19.28515625" style="73" customWidth="1"/>
    <col min="8714" max="8960" width="9.140625" style="73"/>
    <col min="8961" max="8961" width="6.7109375" style="73" customWidth="1"/>
    <col min="8962" max="8962" width="43.28515625" style="73" customWidth="1"/>
    <col min="8963" max="8963" width="22.7109375" style="73" customWidth="1"/>
    <col min="8964" max="8968" width="15.140625" style="73" customWidth="1"/>
    <col min="8969" max="8969" width="19.28515625" style="73" customWidth="1"/>
    <col min="8970" max="9216" width="9.140625" style="73"/>
    <col min="9217" max="9217" width="6.7109375" style="73" customWidth="1"/>
    <col min="9218" max="9218" width="43.28515625" style="73" customWidth="1"/>
    <col min="9219" max="9219" width="22.7109375" style="73" customWidth="1"/>
    <col min="9220" max="9224" width="15.140625" style="73" customWidth="1"/>
    <col min="9225" max="9225" width="19.28515625" style="73" customWidth="1"/>
    <col min="9226" max="9472" width="9.140625" style="73"/>
    <col min="9473" max="9473" width="6.7109375" style="73" customWidth="1"/>
    <col min="9474" max="9474" width="43.28515625" style="73" customWidth="1"/>
    <col min="9475" max="9475" width="22.7109375" style="73" customWidth="1"/>
    <col min="9476" max="9480" width="15.140625" style="73" customWidth="1"/>
    <col min="9481" max="9481" width="19.28515625" style="73" customWidth="1"/>
    <col min="9482" max="9728" width="9.140625" style="73"/>
    <col min="9729" max="9729" width="6.7109375" style="73" customWidth="1"/>
    <col min="9730" max="9730" width="43.28515625" style="73" customWidth="1"/>
    <col min="9731" max="9731" width="22.7109375" style="73" customWidth="1"/>
    <col min="9732" max="9736" width="15.140625" style="73" customWidth="1"/>
    <col min="9737" max="9737" width="19.28515625" style="73" customWidth="1"/>
    <col min="9738" max="9984" width="9.140625" style="73"/>
    <col min="9985" max="9985" width="6.7109375" style="73" customWidth="1"/>
    <col min="9986" max="9986" width="43.28515625" style="73" customWidth="1"/>
    <col min="9987" max="9987" width="22.7109375" style="73" customWidth="1"/>
    <col min="9988" max="9992" width="15.140625" style="73" customWidth="1"/>
    <col min="9993" max="9993" width="19.28515625" style="73" customWidth="1"/>
    <col min="9994" max="10240" width="9.140625" style="73"/>
    <col min="10241" max="10241" width="6.7109375" style="73" customWidth="1"/>
    <col min="10242" max="10242" width="43.28515625" style="73" customWidth="1"/>
    <col min="10243" max="10243" width="22.7109375" style="73" customWidth="1"/>
    <col min="10244" max="10248" width="15.140625" style="73" customWidth="1"/>
    <col min="10249" max="10249" width="19.28515625" style="73" customWidth="1"/>
    <col min="10250" max="10496" width="9.140625" style="73"/>
    <col min="10497" max="10497" width="6.7109375" style="73" customWidth="1"/>
    <col min="10498" max="10498" width="43.28515625" style="73" customWidth="1"/>
    <col min="10499" max="10499" width="22.7109375" style="73" customWidth="1"/>
    <col min="10500" max="10504" width="15.140625" style="73" customWidth="1"/>
    <col min="10505" max="10505" width="19.28515625" style="73" customWidth="1"/>
    <col min="10506" max="10752" width="9.140625" style="73"/>
    <col min="10753" max="10753" width="6.7109375" style="73" customWidth="1"/>
    <col min="10754" max="10754" width="43.28515625" style="73" customWidth="1"/>
    <col min="10755" max="10755" width="22.7109375" style="73" customWidth="1"/>
    <col min="10756" max="10760" width="15.140625" style="73" customWidth="1"/>
    <col min="10761" max="10761" width="19.28515625" style="73" customWidth="1"/>
    <col min="10762" max="11008" width="9.140625" style="73"/>
    <col min="11009" max="11009" width="6.7109375" style="73" customWidth="1"/>
    <col min="11010" max="11010" width="43.28515625" style="73" customWidth="1"/>
    <col min="11011" max="11011" width="22.7109375" style="73" customWidth="1"/>
    <col min="11012" max="11016" width="15.140625" style="73" customWidth="1"/>
    <col min="11017" max="11017" width="19.28515625" style="73" customWidth="1"/>
    <col min="11018" max="11264" width="9.140625" style="73"/>
    <col min="11265" max="11265" width="6.7109375" style="73" customWidth="1"/>
    <col min="11266" max="11266" width="43.28515625" style="73" customWidth="1"/>
    <col min="11267" max="11267" width="22.7109375" style="73" customWidth="1"/>
    <col min="11268" max="11272" width="15.140625" style="73" customWidth="1"/>
    <col min="11273" max="11273" width="19.28515625" style="73" customWidth="1"/>
    <col min="11274" max="11520" width="9.140625" style="73"/>
    <col min="11521" max="11521" width="6.7109375" style="73" customWidth="1"/>
    <col min="11522" max="11522" width="43.28515625" style="73" customWidth="1"/>
    <col min="11523" max="11523" width="22.7109375" style="73" customWidth="1"/>
    <col min="11524" max="11528" width="15.140625" style="73" customWidth="1"/>
    <col min="11529" max="11529" width="19.28515625" style="73" customWidth="1"/>
    <col min="11530" max="11776" width="9.140625" style="73"/>
    <col min="11777" max="11777" width="6.7109375" style="73" customWidth="1"/>
    <col min="11778" max="11778" width="43.28515625" style="73" customWidth="1"/>
    <col min="11779" max="11779" width="22.7109375" style="73" customWidth="1"/>
    <col min="11780" max="11784" width="15.140625" style="73" customWidth="1"/>
    <col min="11785" max="11785" width="19.28515625" style="73" customWidth="1"/>
    <col min="11786" max="12032" width="9.140625" style="73"/>
    <col min="12033" max="12033" width="6.7109375" style="73" customWidth="1"/>
    <col min="12034" max="12034" width="43.28515625" style="73" customWidth="1"/>
    <col min="12035" max="12035" width="22.7109375" style="73" customWidth="1"/>
    <col min="12036" max="12040" width="15.140625" style="73" customWidth="1"/>
    <col min="12041" max="12041" width="19.28515625" style="73" customWidth="1"/>
    <col min="12042" max="12288" width="9.140625" style="73"/>
    <col min="12289" max="12289" width="6.7109375" style="73" customWidth="1"/>
    <col min="12290" max="12290" width="43.28515625" style="73" customWidth="1"/>
    <col min="12291" max="12291" width="22.7109375" style="73" customWidth="1"/>
    <col min="12292" max="12296" width="15.140625" style="73" customWidth="1"/>
    <col min="12297" max="12297" width="19.28515625" style="73" customWidth="1"/>
    <col min="12298" max="12544" width="9.140625" style="73"/>
    <col min="12545" max="12545" width="6.7109375" style="73" customWidth="1"/>
    <col min="12546" max="12546" width="43.28515625" style="73" customWidth="1"/>
    <col min="12547" max="12547" width="22.7109375" style="73" customWidth="1"/>
    <col min="12548" max="12552" width="15.140625" style="73" customWidth="1"/>
    <col min="12553" max="12553" width="19.28515625" style="73" customWidth="1"/>
    <col min="12554" max="12800" width="9.140625" style="73"/>
    <col min="12801" max="12801" width="6.7109375" style="73" customWidth="1"/>
    <col min="12802" max="12802" width="43.28515625" style="73" customWidth="1"/>
    <col min="12803" max="12803" width="22.7109375" style="73" customWidth="1"/>
    <col min="12804" max="12808" width="15.140625" style="73" customWidth="1"/>
    <col min="12809" max="12809" width="19.28515625" style="73" customWidth="1"/>
    <col min="12810" max="13056" width="9.140625" style="73"/>
    <col min="13057" max="13057" width="6.7109375" style="73" customWidth="1"/>
    <col min="13058" max="13058" width="43.28515625" style="73" customWidth="1"/>
    <col min="13059" max="13059" width="22.7109375" style="73" customWidth="1"/>
    <col min="13060" max="13064" width="15.140625" style="73" customWidth="1"/>
    <col min="13065" max="13065" width="19.28515625" style="73" customWidth="1"/>
    <col min="13066" max="13312" width="9.140625" style="73"/>
    <col min="13313" max="13313" width="6.7109375" style="73" customWidth="1"/>
    <col min="13314" max="13314" width="43.28515625" style="73" customWidth="1"/>
    <col min="13315" max="13315" width="22.7109375" style="73" customWidth="1"/>
    <col min="13316" max="13320" width="15.140625" style="73" customWidth="1"/>
    <col min="13321" max="13321" width="19.28515625" style="73" customWidth="1"/>
    <col min="13322" max="13568" width="9.140625" style="73"/>
    <col min="13569" max="13569" width="6.7109375" style="73" customWidth="1"/>
    <col min="13570" max="13570" width="43.28515625" style="73" customWidth="1"/>
    <col min="13571" max="13571" width="22.7109375" style="73" customWidth="1"/>
    <col min="13572" max="13576" width="15.140625" style="73" customWidth="1"/>
    <col min="13577" max="13577" width="19.28515625" style="73" customWidth="1"/>
    <col min="13578" max="13824" width="9.140625" style="73"/>
    <col min="13825" max="13825" width="6.7109375" style="73" customWidth="1"/>
    <col min="13826" max="13826" width="43.28515625" style="73" customWidth="1"/>
    <col min="13827" max="13827" width="22.7109375" style="73" customWidth="1"/>
    <col min="13828" max="13832" width="15.140625" style="73" customWidth="1"/>
    <col min="13833" max="13833" width="19.28515625" style="73" customWidth="1"/>
    <col min="13834" max="14080" width="9.140625" style="73"/>
    <col min="14081" max="14081" width="6.7109375" style="73" customWidth="1"/>
    <col min="14082" max="14082" width="43.28515625" style="73" customWidth="1"/>
    <col min="14083" max="14083" width="22.7109375" style="73" customWidth="1"/>
    <col min="14084" max="14088" width="15.140625" style="73" customWidth="1"/>
    <col min="14089" max="14089" width="19.28515625" style="73" customWidth="1"/>
    <col min="14090" max="14336" width="9.140625" style="73"/>
    <col min="14337" max="14337" width="6.7109375" style="73" customWidth="1"/>
    <col min="14338" max="14338" width="43.28515625" style="73" customWidth="1"/>
    <col min="14339" max="14339" width="22.7109375" style="73" customWidth="1"/>
    <col min="14340" max="14344" width="15.140625" style="73" customWidth="1"/>
    <col min="14345" max="14345" width="19.28515625" style="73" customWidth="1"/>
    <col min="14346" max="14592" width="9.140625" style="73"/>
    <col min="14593" max="14593" width="6.7109375" style="73" customWidth="1"/>
    <col min="14594" max="14594" width="43.28515625" style="73" customWidth="1"/>
    <col min="14595" max="14595" width="22.7109375" style="73" customWidth="1"/>
    <col min="14596" max="14600" width="15.140625" style="73" customWidth="1"/>
    <col min="14601" max="14601" width="19.28515625" style="73" customWidth="1"/>
    <col min="14602" max="14848" width="9.140625" style="73"/>
    <col min="14849" max="14849" width="6.7109375" style="73" customWidth="1"/>
    <col min="14850" max="14850" width="43.28515625" style="73" customWidth="1"/>
    <col min="14851" max="14851" width="22.7109375" style="73" customWidth="1"/>
    <col min="14852" max="14856" width="15.140625" style="73" customWidth="1"/>
    <col min="14857" max="14857" width="19.28515625" style="73" customWidth="1"/>
    <col min="14858" max="15104" width="9.140625" style="73"/>
    <col min="15105" max="15105" width="6.7109375" style="73" customWidth="1"/>
    <col min="15106" max="15106" width="43.28515625" style="73" customWidth="1"/>
    <col min="15107" max="15107" width="22.7109375" style="73" customWidth="1"/>
    <col min="15108" max="15112" width="15.140625" style="73" customWidth="1"/>
    <col min="15113" max="15113" width="19.28515625" style="73" customWidth="1"/>
    <col min="15114" max="15360" width="9.140625" style="73"/>
    <col min="15361" max="15361" width="6.7109375" style="73" customWidth="1"/>
    <col min="15362" max="15362" width="43.28515625" style="73" customWidth="1"/>
    <col min="15363" max="15363" width="22.7109375" style="73" customWidth="1"/>
    <col min="15364" max="15368" width="15.140625" style="73" customWidth="1"/>
    <col min="15369" max="15369" width="19.28515625" style="73" customWidth="1"/>
    <col min="15370" max="15616" width="9.140625" style="73"/>
    <col min="15617" max="15617" width="6.7109375" style="73" customWidth="1"/>
    <col min="15618" max="15618" width="43.28515625" style="73" customWidth="1"/>
    <col min="15619" max="15619" width="22.7109375" style="73" customWidth="1"/>
    <col min="15620" max="15624" width="15.140625" style="73" customWidth="1"/>
    <col min="15625" max="15625" width="19.28515625" style="73" customWidth="1"/>
    <col min="15626" max="15872" width="9.140625" style="73"/>
    <col min="15873" max="15873" width="6.7109375" style="73" customWidth="1"/>
    <col min="15874" max="15874" width="43.28515625" style="73" customWidth="1"/>
    <col min="15875" max="15875" width="22.7109375" style="73" customWidth="1"/>
    <col min="15876" max="15880" width="15.140625" style="73" customWidth="1"/>
    <col min="15881" max="15881" width="19.28515625" style="73" customWidth="1"/>
    <col min="15882" max="16128" width="9.140625" style="73"/>
    <col min="16129" max="16129" width="6.7109375" style="73" customWidth="1"/>
    <col min="16130" max="16130" width="43.28515625" style="73" customWidth="1"/>
    <col min="16131" max="16131" width="22.7109375" style="73" customWidth="1"/>
    <col min="16132" max="16136" width="15.140625" style="73" customWidth="1"/>
    <col min="16137" max="16137" width="19.28515625" style="73" customWidth="1"/>
    <col min="16138" max="16384" width="9.140625" style="73"/>
  </cols>
  <sheetData>
    <row r="2" spans="1:15">
      <c r="A2" s="579" t="s">
        <v>137</v>
      </c>
      <c r="B2" s="580"/>
      <c r="C2" s="580"/>
      <c r="D2" s="580"/>
      <c r="E2" s="580"/>
      <c r="F2" s="580"/>
      <c r="G2" s="580"/>
      <c r="H2" s="580"/>
      <c r="I2" s="580"/>
    </row>
    <row r="3" spans="1:15">
      <c r="A3" s="579" t="s">
        <v>138</v>
      </c>
      <c r="B3" s="580"/>
      <c r="C3" s="580"/>
      <c r="D3" s="580"/>
      <c r="E3" s="580"/>
      <c r="F3" s="580"/>
      <c r="G3" s="580"/>
      <c r="H3" s="580"/>
      <c r="I3" s="580"/>
    </row>
    <row r="4" spans="1:15">
      <c r="A4" s="580"/>
      <c r="B4" s="580"/>
      <c r="C4" s="580"/>
      <c r="D4" s="580"/>
      <c r="E4" s="580"/>
      <c r="F4" s="580"/>
      <c r="G4" s="580"/>
      <c r="H4" s="580"/>
      <c r="I4" s="580"/>
    </row>
    <row r="5" spans="1:15" ht="19.5" thickBot="1">
      <c r="I5" s="74"/>
    </row>
    <row r="6" spans="1:15" ht="30.75" customHeight="1" thickTop="1">
      <c r="A6" s="581" t="s">
        <v>139</v>
      </c>
      <c r="B6" s="583" t="s">
        <v>140</v>
      </c>
      <c r="C6" s="583" t="s">
        <v>141</v>
      </c>
      <c r="D6" s="585" t="s">
        <v>142</v>
      </c>
      <c r="E6" s="585"/>
      <c r="F6" s="585"/>
      <c r="G6" s="585"/>
      <c r="H6" s="585"/>
      <c r="I6" s="586" t="s">
        <v>143</v>
      </c>
    </row>
    <row r="7" spans="1:15" ht="38.25" customHeight="1">
      <c r="A7" s="582"/>
      <c r="B7" s="584"/>
      <c r="C7" s="584"/>
      <c r="D7" s="75" t="s">
        <v>144</v>
      </c>
      <c r="E7" s="75" t="s">
        <v>145</v>
      </c>
      <c r="F7" s="75" t="s">
        <v>146</v>
      </c>
      <c r="G7" s="75" t="s">
        <v>147</v>
      </c>
      <c r="H7" s="75" t="s">
        <v>148</v>
      </c>
      <c r="I7" s="587"/>
      <c r="K7" s="76"/>
      <c r="L7" s="76"/>
    </row>
    <row r="8" spans="1:15">
      <c r="A8" s="77">
        <v>1</v>
      </c>
      <c r="B8" s="78">
        <v>2</v>
      </c>
      <c r="C8" s="78">
        <v>3</v>
      </c>
      <c r="D8" s="78">
        <v>4</v>
      </c>
      <c r="E8" s="78"/>
      <c r="F8" s="78"/>
      <c r="G8" s="78"/>
      <c r="H8" s="78">
        <v>5</v>
      </c>
      <c r="I8" s="79">
        <v>9</v>
      </c>
    </row>
    <row r="9" spans="1:15">
      <c r="A9" s="80"/>
      <c r="B9" s="81"/>
      <c r="C9" s="81"/>
      <c r="D9" s="82"/>
      <c r="E9" s="82"/>
      <c r="F9" s="82"/>
      <c r="G9" s="82"/>
      <c r="H9" s="82"/>
      <c r="I9" s="83"/>
    </row>
    <row r="10" spans="1:15" ht="37.5">
      <c r="A10" s="84" t="s">
        <v>149</v>
      </c>
      <c r="B10" s="85" t="s">
        <v>150</v>
      </c>
      <c r="C10" s="86" t="s">
        <v>151</v>
      </c>
      <c r="D10" s="86"/>
      <c r="E10" s="86"/>
      <c r="F10" s="86"/>
      <c r="G10" s="86"/>
      <c r="H10" s="86"/>
      <c r="I10" s="87"/>
    </row>
    <row r="11" spans="1:15" ht="68.25" customHeight="1">
      <c r="A11" s="88">
        <v>1</v>
      </c>
      <c r="B11" s="89" t="s">
        <v>152</v>
      </c>
      <c r="C11" s="90" t="s">
        <v>153</v>
      </c>
      <c r="D11" s="91">
        <v>1</v>
      </c>
      <c r="E11" s="91">
        <v>1</v>
      </c>
      <c r="F11" s="91">
        <v>1</v>
      </c>
      <c r="G11" s="91">
        <v>1</v>
      </c>
      <c r="H11" s="91">
        <v>1</v>
      </c>
      <c r="I11" s="92">
        <f>H11</f>
        <v>1</v>
      </c>
    </row>
    <row r="12" spans="1:15" ht="68.25" customHeight="1">
      <c r="A12" s="88">
        <v>2</v>
      </c>
      <c r="B12" s="89" t="s">
        <v>154</v>
      </c>
      <c r="C12" s="90" t="s">
        <v>153</v>
      </c>
      <c r="D12" s="91">
        <v>1</v>
      </c>
      <c r="E12" s="91">
        <v>1</v>
      </c>
      <c r="F12" s="91">
        <v>1</v>
      </c>
      <c r="G12" s="91">
        <v>1</v>
      </c>
      <c r="H12" s="91">
        <v>1</v>
      </c>
      <c r="I12" s="92">
        <f t="shared" ref="I12:I62" si="0">H12</f>
        <v>1</v>
      </c>
    </row>
    <row r="13" spans="1:15" ht="68.25" customHeight="1">
      <c r="A13" s="88">
        <v>3</v>
      </c>
      <c r="B13" s="89" t="s">
        <v>155</v>
      </c>
      <c r="C13" s="90" t="s">
        <v>153</v>
      </c>
      <c r="D13" s="91">
        <v>1</v>
      </c>
      <c r="E13" s="91">
        <v>1</v>
      </c>
      <c r="F13" s="91">
        <v>1</v>
      </c>
      <c r="G13" s="91">
        <v>1</v>
      </c>
      <c r="H13" s="91">
        <v>1</v>
      </c>
      <c r="I13" s="92">
        <f t="shared" si="0"/>
        <v>1</v>
      </c>
    </row>
    <row r="14" spans="1:15" ht="68.25" customHeight="1">
      <c r="A14" s="88">
        <v>4</v>
      </c>
      <c r="B14" s="89" t="s">
        <v>156</v>
      </c>
      <c r="C14" s="90" t="s">
        <v>153</v>
      </c>
      <c r="D14" s="91">
        <v>1</v>
      </c>
      <c r="E14" s="91">
        <v>1</v>
      </c>
      <c r="F14" s="91">
        <v>1</v>
      </c>
      <c r="G14" s="91">
        <v>1</v>
      </c>
      <c r="H14" s="91">
        <v>1</v>
      </c>
      <c r="I14" s="92">
        <f t="shared" si="0"/>
        <v>1</v>
      </c>
    </row>
    <row r="15" spans="1:15" ht="68.25" customHeight="1">
      <c r="A15" s="88">
        <v>5</v>
      </c>
      <c r="B15" s="89" t="s">
        <v>157</v>
      </c>
      <c r="C15" s="90" t="s">
        <v>153</v>
      </c>
      <c r="D15" s="91">
        <v>1</v>
      </c>
      <c r="E15" s="91">
        <v>1</v>
      </c>
      <c r="F15" s="91">
        <v>1</v>
      </c>
      <c r="G15" s="91">
        <v>1</v>
      </c>
      <c r="H15" s="91">
        <v>1</v>
      </c>
      <c r="I15" s="92">
        <f t="shared" si="0"/>
        <v>1</v>
      </c>
      <c r="O15" s="93"/>
    </row>
    <row r="16" spans="1:15" ht="68.25" customHeight="1">
      <c r="A16" s="88">
        <v>6</v>
      </c>
      <c r="B16" s="89" t="s">
        <v>158</v>
      </c>
      <c r="C16" s="90" t="s">
        <v>153</v>
      </c>
      <c r="D16" s="91">
        <v>1</v>
      </c>
      <c r="E16" s="91">
        <v>1</v>
      </c>
      <c r="F16" s="91">
        <v>1</v>
      </c>
      <c r="G16" s="91">
        <v>1</v>
      </c>
      <c r="H16" s="91">
        <v>1</v>
      </c>
      <c r="I16" s="92">
        <f t="shared" si="0"/>
        <v>1</v>
      </c>
    </row>
    <row r="17" spans="1:9" ht="68.25" customHeight="1">
      <c r="A17" s="88">
        <v>7</v>
      </c>
      <c r="B17" s="94" t="s">
        <v>159</v>
      </c>
      <c r="C17" s="90" t="s">
        <v>153</v>
      </c>
      <c r="D17" s="91">
        <v>1</v>
      </c>
      <c r="E17" s="91">
        <v>1</v>
      </c>
      <c r="F17" s="91">
        <v>1</v>
      </c>
      <c r="G17" s="91">
        <v>1</v>
      </c>
      <c r="H17" s="91">
        <v>1</v>
      </c>
      <c r="I17" s="92">
        <f t="shared" si="0"/>
        <v>1</v>
      </c>
    </row>
    <row r="18" spans="1:9" ht="68.25" customHeight="1">
      <c r="A18" s="88">
        <v>8</v>
      </c>
      <c r="B18" s="89" t="s">
        <v>160</v>
      </c>
      <c r="C18" s="90" t="s">
        <v>153</v>
      </c>
      <c r="D18" s="91">
        <v>1</v>
      </c>
      <c r="E18" s="91">
        <v>1</v>
      </c>
      <c r="F18" s="91">
        <v>1</v>
      </c>
      <c r="G18" s="91">
        <v>1</v>
      </c>
      <c r="H18" s="91">
        <v>1</v>
      </c>
      <c r="I18" s="92">
        <f t="shared" si="0"/>
        <v>1</v>
      </c>
    </row>
    <row r="19" spans="1:9" ht="68.25" customHeight="1">
      <c r="A19" s="88">
        <v>9</v>
      </c>
      <c r="B19" s="89" t="s">
        <v>161</v>
      </c>
      <c r="C19" s="90" t="s">
        <v>153</v>
      </c>
      <c r="D19" s="91">
        <v>1</v>
      </c>
      <c r="E19" s="91">
        <v>1</v>
      </c>
      <c r="F19" s="91">
        <v>1</v>
      </c>
      <c r="G19" s="91">
        <v>1</v>
      </c>
      <c r="H19" s="91">
        <v>1</v>
      </c>
      <c r="I19" s="92">
        <f t="shared" si="0"/>
        <v>1</v>
      </c>
    </row>
    <row r="20" spans="1:9" ht="68.25" customHeight="1">
      <c r="A20" s="88">
        <v>10</v>
      </c>
      <c r="B20" s="89" t="s">
        <v>162</v>
      </c>
      <c r="C20" s="90" t="s">
        <v>163</v>
      </c>
      <c r="D20" s="91">
        <v>1</v>
      </c>
      <c r="E20" s="91">
        <v>1</v>
      </c>
      <c r="F20" s="91">
        <v>1</v>
      </c>
      <c r="G20" s="91">
        <v>1</v>
      </c>
      <c r="H20" s="91">
        <v>1</v>
      </c>
      <c r="I20" s="92">
        <f t="shared" si="0"/>
        <v>1</v>
      </c>
    </row>
    <row r="21" spans="1:9" ht="37.5">
      <c r="A21" s="95" t="s">
        <v>164</v>
      </c>
      <c r="B21" s="96" t="s">
        <v>165</v>
      </c>
      <c r="C21" s="97" t="s">
        <v>166</v>
      </c>
      <c r="D21" s="98">
        <v>1</v>
      </c>
      <c r="E21" s="98">
        <v>1</v>
      </c>
      <c r="F21" s="98">
        <v>1</v>
      </c>
      <c r="G21" s="98">
        <v>1</v>
      </c>
      <c r="H21" s="98">
        <v>1</v>
      </c>
      <c r="I21" s="99">
        <f t="shared" si="0"/>
        <v>1</v>
      </c>
    </row>
    <row r="22" spans="1:9" ht="51.75" customHeight="1">
      <c r="A22" s="88">
        <v>11</v>
      </c>
      <c r="B22" s="100" t="s">
        <v>167</v>
      </c>
      <c r="C22" s="101" t="s">
        <v>168</v>
      </c>
      <c r="D22" s="91">
        <v>1</v>
      </c>
      <c r="E22" s="91">
        <v>1</v>
      </c>
      <c r="F22" s="91">
        <v>1</v>
      </c>
      <c r="G22" s="91">
        <v>1</v>
      </c>
      <c r="H22" s="91">
        <v>1</v>
      </c>
      <c r="I22" s="92">
        <f t="shared" si="0"/>
        <v>1</v>
      </c>
    </row>
    <row r="23" spans="1:9" ht="37.5">
      <c r="A23" s="88">
        <v>12</v>
      </c>
      <c r="B23" s="102" t="s">
        <v>169</v>
      </c>
      <c r="C23" s="101" t="s">
        <v>168</v>
      </c>
      <c r="D23" s="91">
        <v>1</v>
      </c>
      <c r="E23" s="91">
        <v>1</v>
      </c>
      <c r="F23" s="91">
        <v>1</v>
      </c>
      <c r="G23" s="91">
        <v>1</v>
      </c>
      <c r="H23" s="91">
        <v>1</v>
      </c>
      <c r="I23" s="92">
        <f t="shared" si="0"/>
        <v>1</v>
      </c>
    </row>
    <row r="24" spans="1:9" ht="37.5">
      <c r="A24" s="88">
        <v>13</v>
      </c>
      <c r="B24" s="102" t="s">
        <v>170</v>
      </c>
      <c r="C24" s="101" t="s">
        <v>168</v>
      </c>
      <c r="D24" s="91">
        <v>1</v>
      </c>
      <c r="E24" s="91">
        <v>1</v>
      </c>
      <c r="F24" s="91">
        <v>1</v>
      </c>
      <c r="G24" s="91">
        <v>1</v>
      </c>
      <c r="H24" s="91">
        <v>1</v>
      </c>
      <c r="I24" s="92">
        <f t="shared" si="0"/>
        <v>1</v>
      </c>
    </row>
    <row r="25" spans="1:9" ht="48" customHeight="1">
      <c r="A25" s="88">
        <v>14</v>
      </c>
      <c r="B25" s="103" t="s">
        <v>171</v>
      </c>
      <c r="C25" s="101" t="s">
        <v>168</v>
      </c>
      <c r="D25" s="91">
        <v>1</v>
      </c>
      <c r="E25" s="91">
        <v>1</v>
      </c>
      <c r="F25" s="91">
        <v>1</v>
      </c>
      <c r="G25" s="91">
        <v>1</v>
      </c>
      <c r="H25" s="91">
        <v>1</v>
      </c>
      <c r="I25" s="92">
        <f t="shared" si="0"/>
        <v>1</v>
      </c>
    </row>
    <row r="26" spans="1:9" ht="48" customHeight="1">
      <c r="A26" s="88">
        <v>15</v>
      </c>
      <c r="B26" s="103" t="s">
        <v>172</v>
      </c>
      <c r="C26" s="101" t="s">
        <v>173</v>
      </c>
      <c r="D26" s="91">
        <v>1</v>
      </c>
      <c r="E26" s="91">
        <v>1</v>
      </c>
      <c r="F26" s="91">
        <v>1</v>
      </c>
      <c r="G26" s="91">
        <v>1</v>
      </c>
      <c r="H26" s="91">
        <v>1</v>
      </c>
      <c r="I26" s="92">
        <f t="shared" si="0"/>
        <v>1</v>
      </c>
    </row>
    <row r="27" spans="1:9" ht="37.5">
      <c r="A27" s="88"/>
      <c r="B27" s="103" t="s">
        <v>174</v>
      </c>
      <c r="C27" s="101"/>
      <c r="D27" s="91">
        <v>1</v>
      </c>
      <c r="E27" s="91">
        <v>1</v>
      </c>
      <c r="F27" s="91">
        <v>1</v>
      </c>
      <c r="G27" s="91">
        <v>1</v>
      </c>
      <c r="H27" s="91">
        <v>1</v>
      </c>
      <c r="I27" s="92">
        <f t="shared" si="0"/>
        <v>1</v>
      </c>
    </row>
    <row r="28" spans="1:9" ht="37.5">
      <c r="A28" s="95" t="s">
        <v>175</v>
      </c>
      <c r="B28" s="96" t="s">
        <v>176</v>
      </c>
      <c r="C28" s="104" t="s">
        <v>177</v>
      </c>
      <c r="D28" s="98">
        <v>1</v>
      </c>
      <c r="E28" s="98">
        <v>1</v>
      </c>
      <c r="F28" s="98">
        <v>1</v>
      </c>
      <c r="G28" s="98">
        <v>1</v>
      </c>
      <c r="H28" s="98">
        <v>1</v>
      </c>
      <c r="I28" s="99">
        <f t="shared" si="0"/>
        <v>1</v>
      </c>
    </row>
    <row r="29" spans="1:9" ht="48.75" customHeight="1">
      <c r="A29" s="88">
        <v>16</v>
      </c>
      <c r="B29" s="100" t="s">
        <v>178</v>
      </c>
      <c r="C29" s="105" t="s">
        <v>179</v>
      </c>
      <c r="D29" s="91">
        <v>1</v>
      </c>
      <c r="E29" s="91">
        <v>1</v>
      </c>
      <c r="F29" s="91">
        <v>1</v>
      </c>
      <c r="G29" s="91">
        <v>1</v>
      </c>
      <c r="H29" s="91">
        <v>1</v>
      </c>
      <c r="I29" s="92">
        <f t="shared" si="0"/>
        <v>1</v>
      </c>
    </row>
    <row r="30" spans="1:9" ht="48.75" customHeight="1">
      <c r="A30" s="88">
        <v>17</v>
      </c>
      <c r="B30" s="100" t="s">
        <v>180</v>
      </c>
      <c r="C30" s="105" t="s">
        <v>181</v>
      </c>
      <c r="D30" s="91">
        <v>1</v>
      </c>
      <c r="E30" s="91">
        <v>1</v>
      </c>
      <c r="F30" s="91">
        <v>1</v>
      </c>
      <c r="G30" s="91">
        <v>1</v>
      </c>
      <c r="H30" s="91">
        <v>1</v>
      </c>
      <c r="I30" s="92">
        <f t="shared" si="0"/>
        <v>1</v>
      </c>
    </row>
    <row r="31" spans="1:9">
      <c r="A31" s="95" t="s">
        <v>182</v>
      </c>
      <c r="B31" s="106" t="s">
        <v>183</v>
      </c>
      <c r="C31" s="107" t="s">
        <v>184</v>
      </c>
      <c r="D31" s="98">
        <v>1</v>
      </c>
      <c r="E31" s="98">
        <v>1</v>
      </c>
      <c r="F31" s="98">
        <v>1</v>
      </c>
      <c r="G31" s="98">
        <v>1</v>
      </c>
      <c r="H31" s="98">
        <v>1</v>
      </c>
      <c r="I31" s="99">
        <f t="shared" si="0"/>
        <v>1</v>
      </c>
    </row>
    <row r="32" spans="1:9" ht="45.75" customHeight="1">
      <c r="A32" s="88">
        <v>18</v>
      </c>
      <c r="B32" s="100" t="s">
        <v>185</v>
      </c>
      <c r="C32" s="105" t="s">
        <v>186</v>
      </c>
      <c r="D32" s="91">
        <v>1</v>
      </c>
      <c r="E32" s="91">
        <v>1</v>
      </c>
      <c r="F32" s="91">
        <v>1</v>
      </c>
      <c r="G32" s="91">
        <v>1</v>
      </c>
      <c r="H32" s="91">
        <v>1</v>
      </c>
      <c r="I32" s="92">
        <f t="shared" si="0"/>
        <v>1</v>
      </c>
    </row>
    <row r="33" spans="1:9" ht="37.5">
      <c r="A33" s="95" t="s">
        <v>187</v>
      </c>
      <c r="B33" s="108" t="s">
        <v>188</v>
      </c>
      <c r="C33" s="107" t="s">
        <v>153</v>
      </c>
      <c r="D33" s="98">
        <v>1</v>
      </c>
      <c r="E33" s="98">
        <v>1</v>
      </c>
      <c r="F33" s="98">
        <v>1</v>
      </c>
      <c r="G33" s="98">
        <v>1</v>
      </c>
      <c r="H33" s="98">
        <v>1</v>
      </c>
      <c r="I33" s="99">
        <f t="shared" si="0"/>
        <v>1</v>
      </c>
    </row>
    <row r="34" spans="1:9" ht="45.75" customHeight="1">
      <c r="A34" s="88">
        <v>19</v>
      </c>
      <c r="B34" s="109" t="s">
        <v>189</v>
      </c>
      <c r="C34" s="105" t="s">
        <v>190</v>
      </c>
      <c r="D34" s="91">
        <v>1</v>
      </c>
      <c r="E34" s="91">
        <v>1</v>
      </c>
      <c r="F34" s="91">
        <v>1</v>
      </c>
      <c r="G34" s="91">
        <v>1</v>
      </c>
      <c r="H34" s="91">
        <v>1</v>
      </c>
      <c r="I34" s="92">
        <f t="shared" si="0"/>
        <v>1</v>
      </c>
    </row>
    <row r="35" spans="1:9" ht="45.75" customHeight="1">
      <c r="A35" s="88">
        <v>20</v>
      </c>
      <c r="B35" s="109" t="s">
        <v>191</v>
      </c>
      <c r="C35" s="105" t="s">
        <v>192</v>
      </c>
      <c r="D35" s="91">
        <v>1</v>
      </c>
      <c r="E35" s="91">
        <v>1</v>
      </c>
      <c r="F35" s="91">
        <v>1</v>
      </c>
      <c r="G35" s="91">
        <v>1</v>
      </c>
      <c r="H35" s="91">
        <v>1</v>
      </c>
      <c r="I35" s="92">
        <f t="shared" si="0"/>
        <v>1</v>
      </c>
    </row>
    <row r="36" spans="1:9" ht="56.25">
      <c r="A36" s="95" t="s">
        <v>193</v>
      </c>
      <c r="B36" s="96" t="s">
        <v>194</v>
      </c>
      <c r="C36" s="110"/>
      <c r="D36" s="111"/>
      <c r="E36" s="111"/>
      <c r="F36" s="111"/>
      <c r="G36" s="111"/>
      <c r="H36" s="111"/>
      <c r="I36" s="99">
        <f t="shared" si="0"/>
        <v>0</v>
      </c>
    </row>
    <row r="37" spans="1:9" ht="42.75" customHeight="1">
      <c r="A37" s="88">
        <v>23</v>
      </c>
      <c r="B37" s="100" t="s">
        <v>195</v>
      </c>
      <c r="C37" s="112" t="s">
        <v>196</v>
      </c>
      <c r="D37" s="113">
        <v>0.8</v>
      </c>
      <c r="E37" s="114">
        <v>0.80500000000000005</v>
      </c>
      <c r="F37" s="113">
        <v>0.81</v>
      </c>
      <c r="G37" s="114">
        <v>0.81499999999999995</v>
      </c>
      <c r="H37" s="113">
        <v>0.82</v>
      </c>
      <c r="I37" s="92">
        <f t="shared" si="0"/>
        <v>0.82</v>
      </c>
    </row>
    <row r="38" spans="1:9" ht="42.75" customHeight="1">
      <c r="A38" s="88">
        <v>24</v>
      </c>
      <c r="B38" s="100" t="s">
        <v>197</v>
      </c>
      <c r="C38" s="115" t="s">
        <v>198</v>
      </c>
      <c r="D38" s="113">
        <v>0.8</v>
      </c>
      <c r="E38" s="114">
        <v>0.80500000000000005</v>
      </c>
      <c r="F38" s="113">
        <v>0.81</v>
      </c>
      <c r="G38" s="114">
        <v>0.81499999999999995</v>
      </c>
      <c r="H38" s="113">
        <v>0.82</v>
      </c>
      <c r="I38" s="92">
        <f t="shared" si="0"/>
        <v>0.82</v>
      </c>
    </row>
    <row r="39" spans="1:9" ht="42.75" customHeight="1">
      <c r="A39" s="88">
        <v>25</v>
      </c>
      <c r="B39" s="103" t="s">
        <v>199</v>
      </c>
      <c r="C39" s="105" t="s">
        <v>200</v>
      </c>
      <c r="D39" s="113">
        <v>0.8</v>
      </c>
      <c r="E39" s="114">
        <v>0.80500000000000005</v>
      </c>
      <c r="F39" s="113">
        <v>0.81</v>
      </c>
      <c r="G39" s="114">
        <v>0.81499999999999995</v>
      </c>
      <c r="H39" s="113">
        <v>0.82</v>
      </c>
      <c r="I39" s="92">
        <f t="shared" si="0"/>
        <v>0.82</v>
      </c>
    </row>
    <row r="40" spans="1:9" ht="31.5" customHeight="1">
      <c r="A40" s="88">
        <v>26</v>
      </c>
      <c r="B40" s="116" t="s">
        <v>201</v>
      </c>
      <c r="C40" s="105" t="s">
        <v>202</v>
      </c>
      <c r="D40" s="113">
        <v>0.8</v>
      </c>
      <c r="E40" s="114">
        <v>0.80500000000000005</v>
      </c>
      <c r="F40" s="113">
        <v>0.81</v>
      </c>
      <c r="G40" s="114">
        <v>0.81499999999999995</v>
      </c>
      <c r="H40" s="113">
        <v>0.82</v>
      </c>
      <c r="I40" s="92">
        <f t="shared" si="0"/>
        <v>0.82</v>
      </c>
    </row>
    <row r="41" spans="1:9" ht="31.5" customHeight="1">
      <c r="A41" s="88">
        <v>27</v>
      </c>
      <c r="B41" s="100" t="s">
        <v>96</v>
      </c>
      <c r="C41" s="105" t="s">
        <v>203</v>
      </c>
      <c r="D41" s="113">
        <v>0.8</v>
      </c>
      <c r="E41" s="114">
        <v>0.80500000000000005</v>
      </c>
      <c r="F41" s="113">
        <v>0.81</v>
      </c>
      <c r="G41" s="114">
        <v>0.81499999999999995</v>
      </c>
      <c r="H41" s="113">
        <v>0.82</v>
      </c>
      <c r="I41" s="92">
        <f t="shared" si="0"/>
        <v>0.82</v>
      </c>
    </row>
    <row r="42" spans="1:9" ht="56.25">
      <c r="A42" s="95" t="s">
        <v>204</v>
      </c>
      <c r="B42" s="96" t="s">
        <v>205</v>
      </c>
      <c r="C42" s="107"/>
      <c r="D42" s="117"/>
      <c r="E42" s="117"/>
      <c r="F42" s="117"/>
      <c r="G42" s="117"/>
      <c r="H42" s="117"/>
      <c r="I42" s="99"/>
    </row>
    <row r="43" spans="1:9" ht="36.75" customHeight="1">
      <c r="A43" s="88">
        <v>28</v>
      </c>
      <c r="B43" s="118" t="s">
        <v>206</v>
      </c>
      <c r="C43" s="105" t="s">
        <v>203</v>
      </c>
      <c r="D43" s="114">
        <v>0.21</v>
      </c>
      <c r="E43" s="113">
        <v>0.22</v>
      </c>
      <c r="F43" s="114">
        <v>0.23</v>
      </c>
      <c r="G43" s="113">
        <v>0.24</v>
      </c>
      <c r="H43" s="113">
        <v>0.25</v>
      </c>
      <c r="I43" s="92">
        <f t="shared" si="0"/>
        <v>0.25</v>
      </c>
    </row>
    <row r="44" spans="1:9" ht="44.25" customHeight="1">
      <c r="A44" s="88">
        <v>29</v>
      </c>
      <c r="B44" s="119" t="s">
        <v>207</v>
      </c>
      <c r="C44" s="120" t="s">
        <v>208</v>
      </c>
      <c r="D44" s="114">
        <v>0.21</v>
      </c>
      <c r="E44" s="113">
        <v>0.22</v>
      </c>
      <c r="F44" s="114">
        <v>0.23</v>
      </c>
      <c r="G44" s="113">
        <v>0.24</v>
      </c>
      <c r="H44" s="113">
        <v>0.25</v>
      </c>
      <c r="I44" s="92">
        <f t="shared" si="0"/>
        <v>0.25</v>
      </c>
    </row>
    <row r="45" spans="1:9" ht="52.5" customHeight="1">
      <c r="A45" s="88">
        <v>30</v>
      </c>
      <c r="B45" s="100" t="s">
        <v>207</v>
      </c>
      <c r="C45" s="120" t="s">
        <v>208</v>
      </c>
      <c r="D45" s="114">
        <v>0.21</v>
      </c>
      <c r="E45" s="113">
        <v>0.22</v>
      </c>
      <c r="F45" s="114">
        <v>0.23</v>
      </c>
      <c r="G45" s="113">
        <v>0.24</v>
      </c>
      <c r="H45" s="113">
        <v>0.25</v>
      </c>
      <c r="I45" s="92">
        <f t="shared" si="0"/>
        <v>0.25</v>
      </c>
    </row>
    <row r="46" spans="1:9" ht="41.25" customHeight="1">
      <c r="A46" s="88">
        <v>31</v>
      </c>
      <c r="B46" s="100" t="s">
        <v>209</v>
      </c>
      <c r="C46" s="121" t="s">
        <v>210</v>
      </c>
      <c r="D46" s="114">
        <v>0.21</v>
      </c>
      <c r="E46" s="113">
        <v>0.22</v>
      </c>
      <c r="F46" s="114">
        <v>0.23</v>
      </c>
      <c r="G46" s="113">
        <v>0.24</v>
      </c>
      <c r="H46" s="113">
        <v>0.25</v>
      </c>
      <c r="I46" s="92">
        <f t="shared" si="0"/>
        <v>0.25</v>
      </c>
    </row>
    <row r="47" spans="1:9" ht="41.25" customHeight="1">
      <c r="A47" s="88">
        <v>32</v>
      </c>
      <c r="B47" s="100" t="s">
        <v>211</v>
      </c>
      <c r="C47" s="122" t="s">
        <v>184</v>
      </c>
      <c r="D47" s="114">
        <v>0.21</v>
      </c>
      <c r="E47" s="113">
        <v>0.22</v>
      </c>
      <c r="F47" s="114">
        <v>0.23</v>
      </c>
      <c r="G47" s="113">
        <v>0.24</v>
      </c>
      <c r="H47" s="113">
        <v>0.25</v>
      </c>
      <c r="I47" s="92">
        <f t="shared" si="0"/>
        <v>0.25</v>
      </c>
    </row>
    <row r="48" spans="1:9" ht="52.5" customHeight="1">
      <c r="A48" s="88">
        <v>33</v>
      </c>
      <c r="B48" s="109" t="s">
        <v>212</v>
      </c>
      <c r="C48" s="105" t="s">
        <v>196</v>
      </c>
      <c r="D48" s="114">
        <v>0.21</v>
      </c>
      <c r="E48" s="113">
        <v>0.22</v>
      </c>
      <c r="F48" s="114">
        <v>0.23</v>
      </c>
      <c r="G48" s="113">
        <v>0.24</v>
      </c>
      <c r="H48" s="113">
        <v>0.25</v>
      </c>
      <c r="I48" s="92">
        <f t="shared" si="0"/>
        <v>0.25</v>
      </c>
    </row>
    <row r="49" spans="1:10" ht="52.5" customHeight="1">
      <c r="A49" s="88">
        <v>34</v>
      </c>
      <c r="B49" s="109" t="s">
        <v>213</v>
      </c>
      <c r="C49" s="115" t="s">
        <v>196</v>
      </c>
      <c r="D49" s="114">
        <v>0.21</v>
      </c>
      <c r="E49" s="113">
        <v>0.22</v>
      </c>
      <c r="F49" s="114">
        <v>0.23</v>
      </c>
      <c r="G49" s="113">
        <v>0.24</v>
      </c>
      <c r="H49" s="113">
        <v>0.25</v>
      </c>
      <c r="I49" s="92">
        <f t="shared" si="0"/>
        <v>0.25</v>
      </c>
    </row>
    <row r="50" spans="1:10" ht="58.5" customHeight="1">
      <c r="A50" s="88">
        <v>35</v>
      </c>
      <c r="B50" s="109" t="s">
        <v>214</v>
      </c>
      <c r="C50" s="115" t="s">
        <v>215</v>
      </c>
      <c r="D50" s="114">
        <v>0.21</v>
      </c>
      <c r="E50" s="113">
        <v>0.22</v>
      </c>
      <c r="F50" s="114">
        <v>0.23</v>
      </c>
      <c r="G50" s="113">
        <v>0.24</v>
      </c>
      <c r="H50" s="113">
        <v>0.25</v>
      </c>
      <c r="I50" s="92">
        <f t="shared" si="0"/>
        <v>0.25</v>
      </c>
    </row>
    <row r="51" spans="1:10" ht="52.5" customHeight="1">
      <c r="A51" s="88">
        <v>36</v>
      </c>
      <c r="B51" s="109" t="s">
        <v>216</v>
      </c>
      <c r="C51" s="115" t="s">
        <v>215</v>
      </c>
      <c r="D51" s="114">
        <v>0.21</v>
      </c>
      <c r="E51" s="113">
        <v>0.22</v>
      </c>
      <c r="F51" s="114">
        <v>0.23</v>
      </c>
      <c r="G51" s="113">
        <v>0.24</v>
      </c>
      <c r="H51" s="113">
        <v>0.25</v>
      </c>
      <c r="I51" s="92">
        <f t="shared" si="0"/>
        <v>0.25</v>
      </c>
    </row>
    <row r="52" spans="1:10" ht="44.25" customHeight="1">
      <c r="A52" s="88">
        <v>37</v>
      </c>
      <c r="B52" s="109" t="s">
        <v>217</v>
      </c>
      <c r="C52" s="105" t="s">
        <v>196</v>
      </c>
      <c r="D52" s="114">
        <v>0.21</v>
      </c>
      <c r="E52" s="113">
        <v>0.22</v>
      </c>
      <c r="F52" s="114">
        <v>0.23</v>
      </c>
      <c r="G52" s="113">
        <v>0.24</v>
      </c>
      <c r="H52" s="113">
        <v>0.25</v>
      </c>
      <c r="I52" s="92">
        <f t="shared" si="0"/>
        <v>0.25</v>
      </c>
      <c r="J52" s="123"/>
    </row>
    <row r="53" spans="1:10" ht="42" customHeight="1">
      <c r="A53" s="88">
        <v>38</v>
      </c>
      <c r="B53" s="109" t="s">
        <v>218</v>
      </c>
      <c r="C53" s="115" t="s">
        <v>168</v>
      </c>
      <c r="D53" s="114">
        <v>0.21</v>
      </c>
      <c r="E53" s="113">
        <v>0.22</v>
      </c>
      <c r="F53" s="114">
        <v>0.23</v>
      </c>
      <c r="G53" s="113">
        <v>0.24</v>
      </c>
      <c r="H53" s="113">
        <v>0.25</v>
      </c>
      <c r="I53" s="92">
        <f t="shared" si="0"/>
        <v>0.25</v>
      </c>
    </row>
    <row r="54" spans="1:10" ht="42" customHeight="1">
      <c r="A54" s="88">
        <v>39</v>
      </c>
      <c r="B54" s="100" t="s">
        <v>219</v>
      </c>
      <c r="C54" s="115" t="s">
        <v>220</v>
      </c>
      <c r="D54" s="114">
        <v>0.21</v>
      </c>
      <c r="E54" s="113">
        <v>0.22</v>
      </c>
      <c r="F54" s="114">
        <v>0.23</v>
      </c>
      <c r="G54" s="113">
        <v>0.24</v>
      </c>
      <c r="H54" s="113">
        <v>0.25</v>
      </c>
      <c r="I54" s="92">
        <f t="shared" si="0"/>
        <v>0.25</v>
      </c>
    </row>
    <row r="55" spans="1:10" ht="42" customHeight="1">
      <c r="A55" s="88">
        <v>40</v>
      </c>
      <c r="B55" s="100" t="s">
        <v>221</v>
      </c>
      <c r="C55" s="115" t="s">
        <v>222</v>
      </c>
      <c r="D55" s="114">
        <v>0.21</v>
      </c>
      <c r="E55" s="113">
        <v>0.22</v>
      </c>
      <c r="F55" s="114">
        <v>0.23</v>
      </c>
      <c r="G55" s="113">
        <v>0.24</v>
      </c>
      <c r="H55" s="113">
        <v>0.25</v>
      </c>
      <c r="I55" s="92">
        <f t="shared" si="0"/>
        <v>0.25</v>
      </c>
    </row>
    <row r="56" spans="1:10" ht="42" customHeight="1">
      <c r="A56" s="88">
        <v>41</v>
      </c>
      <c r="B56" s="89" t="s">
        <v>50</v>
      </c>
      <c r="C56" s="115" t="s">
        <v>166</v>
      </c>
      <c r="D56" s="114">
        <v>0.21</v>
      </c>
      <c r="E56" s="113">
        <v>0.22</v>
      </c>
      <c r="F56" s="114">
        <v>0.23</v>
      </c>
      <c r="G56" s="113">
        <v>0.24</v>
      </c>
      <c r="H56" s="113">
        <v>0.25</v>
      </c>
      <c r="I56" s="92">
        <f t="shared" si="0"/>
        <v>0.25</v>
      </c>
    </row>
    <row r="57" spans="1:10" ht="45.75" customHeight="1">
      <c r="A57" s="88">
        <v>42</v>
      </c>
      <c r="B57" s="119" t="s">
        <v>223</v>
      </c>
      <c r="C57" s="124" t="s">
        <v>184</v>
      </c>
      <c r="D57" s="114">
        <v>0.21</v>
      </c>
      <c r="E57" s="113">
        <v>0.22</v>
      </c>
      <c r="F57" s="114">
        <v>0.23</v>
      </c>
      <c r="G57" s="113">
        <v>0.24</v>
      </c>
      <c r="H57" s="113">
        <v>0.25</v>
      </c>
      <c r="I57" s="92">
        <f t="shared" si="0"/>
        <v>0.25</v>
      </c>
    </row>
    <row r="58" spans="1:10" ht="45.75" customHeight="1">
      <c r="A58" s="88">
        <v>43</v>
      </c>
      <c r="B58" s="100" t="s">
        <v>224</v>
      </c>
      <c r="C58" s="105" t="s">
        <v>184</v>
      </c>
      <c r="D58" s="114">
        <v>0.21</v>
      </c>
      <c r="E58" s="113">
        <v>0.22</v>
      </c>
      <c r="F58" s="114">
        <v>0.23</v>
      </c>
      <c r="G58" s="113">
        <v>0.24</v>
      </c>
      <c r="H58" s="113">
        <v>0.25</v>
      </c>
      <c r="I58" s="92">
        <f t="shared" si="0"/>
        <v>0.25</v>
      </c>
    </row>
    <row r="59" spans="1:10" ht="45.75" customHeight="1">
      <c r="A59" s="88">
        <v>44</v>
      </c>
      <c r="B59" s="100" t="s">
        <v>225</v>
      </c>
      <c r="C59" s="105" t="s">
        <v>184</v>
      </c>
      <c r="D59" s="114">
        <v>0.21</v>
      </c>
      <c r="E59" s="113">
        <v>0.22</v>
      </c>
      <c r="F59" s="114">
        <v>0.23</v>
      </c>
      <c r="G59" s="113">
        <v>0.24</v>
      </c>
      <c r="H59" s="113">
        <v>0.25</v>
      </c>
      <c r="I59" s="92">
        <f t="shared" si="0"/>
        <v>0.25</v>
      </c>
    </row>
    <row r="60" spans="1:10" ht="45.75" customHeight="1">
      <c r="A60" s="88">
        <v>45</v>
      </c>
      <c r="B60" s="100" t="s">
        <v>226</v>
      </c>
      <c r="C60" s="105" t="s">
        <v>184</v>
      </c>
      <c r="D60" s="114">
        <v>0.21</v>
      </c>
      <c r="E60" s="113">
        <v>0.22</v>
      </c>
      <c r="F60" s="114">
        <v>0.23</v>
      </c>
      <c r="G60" s="113">
        <v>0.24</v>
      </c>
      <c r="H60" s="113">
        <v>0.25</v>
      </c>
      <c r="I60" s="92">
        <f t="shared" si="0"/>
        <v>0.25</v>
      </c>
    </row>
    <row r="61" spans="1:10" ht="45.75" customHeight="1">
      <c r="A61" s="88">
        <v>46</v>
      </c>
      <c r="B61" s="89" t="s">
        <v>227</v>
      </c>
      <c r="C61" s="115" t="s">
        <v>228</v>
      </c>
      <c r="D61" s="114">
        <v>0.21</v>
      </c>
      <c r="E61" s="113">
        <v>0.22</v>
      </c>
      <c r="F61" s="114">
        <v>0.23</v>
      </c>
      <c r="G61" s="113">
        <v>0.24</v>
      </c>
      <c r="H61" s="113">
        <v>0.25</v>
      </c>
      <c r="I61" s="92">
        <f t="shared" si="0"/>
        <v>0.25</v>
      </c>
    </row>
    <row r="62" spans="1:10" ht="45.75" customHeight="1" thickBot="1">
      <c r="A62" s="125">
        <v>47</v>
      </c>
      <c r="B62" s="126" t="s">
        <v>229</v>
      </c>
      <c r="C62" s="127" t="s">
        <v>228</v>
      </c>
      <c r="D62" s="128">
        <v>0.21</v>
      </c>
      <c r="E62" s="129">
        <v>0.22</v>
      </c>
      <c r="F62" s="128">
        <v>0.23</v>
      </c>
      <c r="G62" s="129">
        <v>0.24</v>
      </c>
      <c r="H62" s="129">
        <v>0.25</v>
      </c>
      <c r="I62" s="130">
        <f t="shared" si="0"/>
        <v>0.25</v>
      </c>
    </row>
    <row r="65" spans="8:12">
      <c r="H65" s="131" t="s">
        <v>230</v>
      </c>
      <c r="I65" s="123"/>
      <c r="J65" s="123"/>
      <c r="K65" s="123"/>
      <c r="L65" s="123"/>
    </row>
    <row r="66" spans="8:12">
      <c r="H66" s="131" t="s">
        <v>231</v>
      </c>
      <c r="I66" s="123"/>
      <c r="J66" s="123"/>
      <c r="K66" s="123"/>
      <c r="L66" s="123"/>
    </row>
    <row r="67" spans="8:12">
      <c r="H67" s="131"/>
      <c r="I67" s="123"/>
      <c r="J67" s="123"/>
      <c r="K67" s="132"/>
      <c r="L67" s="132"/>
    </row>
    <row r="68" spans="8:12">
      <c r="H68" s="131"/>
      <c r="I68" s="123"/>
      <c r="J68" s="123"/>
      <c r="K68" s="132"/>
      <c r="L68" s="132"/>
    </row>
    <row r="69" spans="8:12">
      <c r="H69" s="131"/>
      <c r="I69" s="123"/>
      <c r="J69" s="123"/>
      <c r="K69" s="132"/>
      <c r="L69" s="132"/>
    </row>
    <row r="70" spans="8:12">
      <c r="H70" s="133" t="s">
        <v>232</v>
      </c>
      <c r="I70" s="134"/>
      <c r="J70" s="134"/>
      <c r="K70" s="134"/>
      <c r="L70" s="134"/>
    </row>
    <row r="71" spans="8:12">
      <c r="H71" s="131" t="s">
        <v>233</v>
      </c>
      <c r="I71" s="123"/>
      <c r="J71" s="123"/>
      <c r="K71" s="123"/>
      <c r="L71" s="123"/>
    </row>
    <row r="72" spans="8:12">
      <c r="H72" s="135"/>
    </row>
  </sheetData>
  <mergeCells count="8">
    <mergeCell ref="A2:I2"/>
    <mergeCell ref="A3:I3"/>
    <mergeCell ref="A4:I4"/>
    <mergeCell ref="A6:A7"/>
    <mergeCell ref="B6:B7"/>
    <mergeCell ref="C6:C7"/>
    <mergeCell ref="D6:H6"/>
    <mergeCell ref="I6:I7"/>
  </mergeCells>
  <printOptions horizontalCentered="1"/>
  <pageMargins left="0.23622047244094491" right="0.23622047244094491" top="0.51181102362204722" bottom="0.51181102362204722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E442"/>
  <sheetViews>
    <sheetView zoomScale="90" zoomScaleNormal="90" workbookViewId="0">
      <selection activeCell="G13" sqref="G13"/>
    </sheetView>
  </sheetViews>
  <sheetFormatPr defaultColWidth="9.140625" defaultRowHeight="15"/>
  <cols>
    <col min="1" max="1" width="3.7109375" style="220" customWidth="1"/>
    <col min="2" max="2" width="13.42578125" style="220" customWidth="1"/>
    <col min="3" max="3" width="3.140625" style="220" customWidth="1"/>
    <col min="4" max="4" width="19.7109375" style="220" customWidth="1"/>
    <col min="5" max="5" width="2.28515625" style="220" customWidth="1"/>
    <col min="6" max="6" width="10.140625" style="220" hidden="1" customWidth="1"/>
    <col min="7" max="7" width="25.5703125" style="428" customWidth="1"/>
    <col min="8" max="8" width="32.7109375" style="428" customWidth="1"/>
    <col min="9" max="9" width="12.140625" style="429" customWidth="1"/>
    <col min="10" max="10" width="5.7109375" style="223" customWidth="1"/>
    <col min="11" max="11" width="13.5703125" style="430" customWidth="1"/>
    <col min="12" max="12" width="6.42578125" style="223" customWidth="1"/>
    <col min="13" max="13" width="14.7109375" style="430" customWidth="1"/>
    <col min="14" max="14" width="7" style="430" customWidth="1"/>
    <col min="15" max="15" width="15.5703125" style="430" customWidth="1"/>
    <col min="16" max="16" width="7.5703125" style="430" customWidth="1"/>
    <col min="17" max="17" width="15" style="430" customWidth="1"/>
    <col min="18" max="18" width="8.28515625" style="430" customWidth="1"/>
    <col min="19" max="19" width="15.85546875" style="430" customWidth="1"/>
    <col min="20" max="20" width="8.140625" style="223" customWidth="1"/>
    <col min="21" max="21" width="15.7109375" style="430" customWidth="1"/>
    <col min="22" max="22" width="11.42578125" style="223" customWidth="1"/>
    <col min="23" max="23" width="9.140625" style="223"/>
    <col min="24" max="24" width="9.140625" style="220"/>
    <col min="25" max="25" width="16.140625" style="220" customWidth="1"/>
    <col min="26" max="26" width="17.7109375" style="220" customWidth="1"/>
    <col min="27" max="27" width="16.140625" style="220" customWidth="1"/>
    <col min="28" max="28" width="9.140625" style="220"/>
    <col min="29" max="29" width="12.28515625" style="220" customWidth="1"/>
    <col min="30" max="30" width="13.28515625" style="220" customWidth="1"/>
    <col min="31" max="16384" width="9.140625" style="220"/>
  </cols>
  <sheetData>
    <row r="1" spans="2:26" ht="18.75">
      <c r="B1" s="613" t="s">
        <v>339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</row>
    <row r="2" spans="2:26" ht="18.75">
      <c r="B2" s="613" t="s">
        <v>340</v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</row>
    <row r="3" spans="2:26" ht="18.75">
      <c r="B3" s="613" t="s">
        <v>341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</row>
    <row r="4" spans="2:26" ht="18.75">
      <c r="B4" s="613" t="s">
        <v>231</v>
      </c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</row>
    <row r="6" spans="2:26" s="223" customFormat="1">
      <c r="B6" s="601" t="s">
        <v>342</v>
      </c>
      <c r="C6" s="221"/>
      <c r="D6" s="601" t="s">
        <v>343</v>
      </c>
      <c r="E6" s="221"/>
      <c r="F6" s="614" t="s">
        <v>344</v>
      </c>
      <c r="G6" s="616" t="s">
        <v>345</v>
      </c>
      <c r="H6" s="601" t="s">
        <v>346</v>
      </c>
      <c r="I6" s="619" t="s">
        <v>347</v>
      </c>
      <c r="J6" s="598" t="s">
        <v>348</v>
      </c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600"/>
      <c r="V6" s="221" t="s">
        <v>349</v>
      </c>
      <c r="W6" s="601" t="s">
        <v>350</v>
      </c>
      <c r="X6" s="222"/>
    </row>
    <row r="7" spans="2:26" s="223" customFormat="1">
      <c r="B7" s="602"/>
      <c r="C7" s="224"/>
      <c r="D7" s="602"/>
      <c r="E7" s="224"/>
      <c r="F7" s="615"/>
      <c r="G7" s="617"/>
      <c r="H7" s="602"/>
      <c r="I7" s="620"/>
      <c r="J7" s="604">
        <v>2019</v>
      </c>
      <c r="K7" s="605"/>
      <c r="L7" s="604">
        <v>2020</v>
      </c>
      <c r="M7" s="605"/>
      <c r="N7" s="608">
        <v>2021</v>
      </c>
      <c r="O7" s="608"/>
      <c r="P7" s="608">
        <v>2022</v>
      </c>
      <c r="Q7" s="608"/>
      <c r="R7" s="609">
        <v>2023</v>
      </c>
      <c r="S7" s="610"/>
      <c r="T7" s="604" t="s">
        <v>351</v>
      </c>
      <c r="U7" s="605"/>
      <c r="V7" s="224" t="s">
        <v>352</v>
      </c>
      <c r="W7" s="602"/>
      <c r="X7" s="222"/>
    </row>
    <row r="8" spans="2:26" s="223" customFormat="1" ht="24.75">
      <c r="B8" s="602"/>
      <c r="C8" s="224"/>
      <c r="D8" s="602"/>
      <c r="E8" s="224"/>
      <c r="F8" s="225" t="s">
        <v>343</v>
      </c>
      <c r="G8" s="617"/>
      <c r="H8" s="224" t="s">
        <v>353</v>
      </c>
      <c r="I8" s="226" t="s">
        <v>354</v>
      </c>
      <c r="J8" s="606"/>
      <c r="K8" s="607"/>
      <c r="L8" s="606"/>
      <c r="M8" s="607"/>
      <c r="N8" s="608"/>
      <c r="O8" s="608"/>
      <c r="P8" s="608"/>
      <c r="Q8" s="608"/>
      <c r="R8" s="611"/>
      <c r="S8" s="612"/>
      <c r="T8" s="606" t="s">
        <v>355</v>
      </c>
      <c r="U8" s="607"/>
      <c r="V8" s="224" t="s">
        <v>356</v>
      </c>
      <c r="W8" s="602"/>
      <c r="X8" s="222"/>
      <c r="Y8" s="227" t="s">
        <v>357</v>
      </c>
      <c r="Z8" s="228"/>
    </row>
    <row r="9" spans="2:26" s="223" customFormat="1">
      <c r="B9" s="603"/>
      <c r="C9" s="229"/>
      <c r="D9" s="603"/>
      <c r="E9" s="229"/>
      <c r="F9" s="230"/>
      <c r="G9" s="618"/>
      <c r="H9" s="229"/>
      <c r="I9" s="230"/>
      <c r="J9" s="231" t="s">
        <v>358</v>
      </c>
      <c r="K9" s="232" t="s">
        <v>359</v>
      </c>
      <c r="L9" s="231" t="s">
        <v>360</v>
      </c>
      <c r="M9" s="232" t="s">
        <v>359</v>
      </c>
      <c r="N9" s="231" t="s">
        <v>358</v>
      </c>
      <c r="O9" s="232" t="s">
        <v>359</v>
      </c>
      <c r="P9" s="231" t="s">
        <v>358</v>
      </c>
      <c r="Q9" s="232" t="s">
        <v>359</v>
      </c>
      <c r="R9" s="231" t="s">
        <v>358</v>
      </c>
      <c r="S9" s="232" t="s">
        <v>359</v>
      </c>
      <c r="T9" s="231" t="s">
        <v>360</v>
      </c>
      <c r="U9" s="232" t="s">
        <v>359</v>
      </c>
      <c r="V9" s="229" t="s">
        <v>361</v>
      </c>
      <c r="W9" s="603"/>
      <c r="X9" s="222"/>
    </row>
    <row r="10" spans="2:26" s="223" customFormat="1">
      <c r="B10" s="231">
        <v>1</v>
      </c>
      <c r="C10" s="231"/>
      <c r="D10" s="231">
        <v>2</v>
      </c>
      <c r="E10" s="231"/>
      <c r="F10" s="231">
        <v>3</v>
      </c>
      <c r="G10" s="233">
        <v>5</v>
      </c>
      <c r="H10" s="233">
        <v>6</v>
      </c>
      <c r="I10" s="231">
        <v>7</v>
      </c>
      <c r="J10" s="231">
        <v>8</v>
      </c>
      <c r="K10" s="234" t="s">
        <v>362</v>
      </c>
      <c r="L10" s="233">
        <v>10</v>
      </c>
      <c r="M10" s="234" t="s">
        <v>363</v>
      </c>
      <c r="N10" s="235"/>
      <c r="O10" s="235"/>
      <c r="P10" s="235"/>
      <c r="Q10" s="235"/>
      <c r="R10" s="235"/>
      <c r="S10" s="235"/>
      <c r="T10" s="233">
        <v>12</v>
      </c>
      <c r="U10" s="234" t="s">
        <v>364</v>
      </c>
      <c r="V10" s="233">
        <v>14</v>
      </c>
      <c r="W10" s="233">
        <v>15</v>
      </c>
      <c r="X10" s="222"/>
    </row>
    <row r="11" spans="2:26" s="223" customFormat="1" ht="84.75">
      <c r="B11" s="236" t="s">
        <v>316</v>
      </c>
      <c r="C11" s="237"/>
      <c r="D11" s="237"/>
      <c r="E11" s="237"/>
      <c r="F11" s="237"/>
      <c r="G11" s="238"/>
      <c r="H11" s="238"/>
      <c r="I11" s="237"/>
      <c r="J11" s="237"/>
      <c r="K11" s="239"/>
      <c r="L11" s="238"/>
      <c r="M11" s="239"/>
      <c r="N11" s="239"/>
      <c r="O11" s="239"/>
      <c r="P11" s="239"/>
      <c r="Q11" s="239"/>
      <c r="R11" s="239"/>
      <c r="S11" s="239"/>
      <c r="T11" s="238"/>
      <c r="U11" s="239"/>
      <c r="V11" s="238"/>
      <c r="W11" s="238"/>
      <c r="X11" s="222"/>
    </row>
    <row r="12" spans="2:26" s="223" customFormat="1" ht="41.25" customHeight="1">
      <c r="B12" s="237"/>
      <c r="C12" s="237"/>
      <c r="D12" s="240" t="s">
        <v>328</v>
      </c>
      <c r="E12" s="237"/>
      <c r="F12" s="237"/>
      <c r="G12" s="238"/>
      <c r="H12" s="238"/>
      <c r="I12" s="237"/>
      <c r="J12" s="237"/>
      <c r="K12" s="239"/>
      <c r="L12" s="238"/>
      <c r="M12" s="239"/>
      <c r="N12" s="239"/>
      <c r="O12" s="239"/>
      <c r="P12" s="239"/>
      <c r="Q12" s="239"/>
      <c r="R12" s="239"/>
      <c r="S12" s="239"/>
      <c r="T12" s="238"/>
      <c r="U12" s="239"/>
      <c r="V12" s="238"/>
      <c r="W12" s="238"/>
      <c r="X12" s="222"/>
    </row>
    <row r="13" spans="2:26" s="250" customFormat="1" ht="42" customHeight="1">
      <c r="B13" s="241"/>
      <c r="C13" s="241"/>
      <c r="D13" s="241"/>
      <c r="E13" s="241"/>
      <c r="F13" s="242" t="s">
        <v>365</v>
      </c>
      <c r="G13" s="243" t="s">
        <v>250</v>
      </c>
      <c r="H13" s="243" t="s">
        <v>366</v>
      </c>
      <c r="I13" s="244"/>
      <c r="J13" s="245"/>
      <c r="K13" s="246">
        <f>SUM(K14,K24,K34,K52,K63,K73,K83,K93,K103,K104,K106,K116,K126,K127,K141,K155,K163,K165,K167,K168,K170,K171,K172,K173,K175,K176,K178,K179,K189,K190,K191,K192,K205,K219,K229,K243,K271,K272,K273,K274,K283,K284,K285,K302)</f>
        <v>6153777900</v>
      </c>
      <c r="L13" s="245"/>
      <c r="M13" s="246">
        <f>SUM(M14,M24,M34,M52,M63,M73,M83,M93,M103,M104,M106,M116,M126,M127,M141,M155,M163,M165,M167,M168,M170,M171,M172,M173,M175,M176,M178,M179,M189,M190,M191,M192,M205,M219,M229,M243,M271,M272,M273,M274,M283,M284,M285,M302)</f>
        <v>16259292015</v>
      </c>
      <c r="N13" s="246"/>
      <c r="O13" s="246">
        <f>SUM(O14,O24,O34,O52,O63,O73,O83,O93,O103,O104,O106,O116,O126,O127,O141,O155,O163,O165,O167,O168,O170,O171,O172,O173,O175,O176,O178,O179,O189,O190,O191,O192,O205,O219,O229,O243,O271,O272,O273,O274,O283,O284,O285,O302)</f>
        <v>15595049110</v>
      </c>
      <c r="P13" s="246"/>
      <c r="Q13" s="246">
        <f>SUM(Q14,Q24,Q34,Q52,Q63,Q73,Q83,Q93,Q103,Q104,Q106,Q116,Q126,Q127,Q141,Q155,Q163,Q165,Q167,Q168,Q170,Q171,Q172,Q173,Q175,Q176,Q178,Q179,Q189,Q190,Q191,Q192,Q205,Q219,Q229,Q243,Q271,Q272,Q273,Q274,Q283,Q284,Q285,Q302)</f>
        <v>21342060400</v>
      </c>
      <c r="R13" s="246"/>
      <c r="S13" s="246">
        <f>SUM(S14,S24,S34,S52,S63,S73,S83,S93,S103,S104,S106,S116,S126,S127,S141,S155,S163,S165,S167,S168,S170,S171,S172,S173,S175,S176,S178,S179,S189,S190,S191,S192,S205,S219,S229,S243,S271,S272,S273,S274,S283,S284,S285,S302)</f>
        <v>55453533400</v>
      </c>
      <c r="T13" s="245"/>
      <c r="U13" s="247">
        <f>SUM(U14,U24,U34,U52,U63,U73,U83,U93,U103,U104,U106,U116,U126,U127,U141,U155,U163,U165,U167,U168,U170,U171,U172,U173,U175,U176,U178,U179,U189,U190,U191,U192,U205,U219,U229,U243,U271,U272,U273,U274,U283,U284,U285,U302)</f>
        <v>71613663100</v>
      </c>
      <c r="V13" s="248"/>
      <c r="W13" s="248"/>
      <c r="X13" s="249"/>
    </row>
    <row r="14" spans="2:26" s="250" customFormat="1" ht="24">
      <c r="B14" s="251"/>
      <c r="C14" s="251"/>
      <c r="D14" s="251"/>
      <c r="E14" s="251"/>
      <c r="F14" s="251"/>
      <c r="G14" s="252" t="s">
        <v>367</v>
      </c>
      <c r="H14" s="253" t="s">
        <v>368</v>
      </c>
      <c r="I14" s="254" t="s">
        <v>369</v>
      </c>
      <c r="J14" s="255">
        <v>1</v>
      </c>
      <c r="K14" s="256">
        <f>SUM(K15:K23)</f>
        <v>8670000</v>
      </c>
      <c r="L14" s="255">
        <v>1</v>
      </c>
      <c r="M14" s="256">
        <f>SUM(M15:M23)</f>
        <v>8670000</v>
      </c>
      <c r="N14" s="255">
        <v>1</v>
      </c>
      <c r="O14" s="256">
        <f>SUM(O15:O23)</f>
        <v>8670000</v>
      </c>
      <c r="P14" s="255">
        <v>1</v>
      </c>
      <c r="Q14" s="256">
        <f>SUM(Q15:Q23)</f>
        <v>8670000</v>
      </c>
      <c r="R14" s="255">
        <v>1</v>
      </c>
      <c r="S14" s="256">
        <f>SUM(S15:S23)</f>
        <v>8670000</v>
      </c>
      <c r="T14" s="255">
        <v>1</v>
      </c>
      <c r="U14" s="256">
        <v>43350000</v>
      </c>
      <c r="V14" s="257" t="s">
        <v>370</v>
      </c>
      <c r="W14" s="257" t="s">
        <v>371</v>
      </c>
      <c r="X14" s="249"/>
    </row>
    <row r="15" spans="2:26" s="250" customFormat="1" ht="24">
      <c r="B15" s="251"/>
      <c r="C15" s="251"/>
      <c r="D15" s="251"/>
      <c r="E15" s="251"/>
      <c r="F15" s="251"/>
      <c r="G15" s="253" t="s">
        <v>372</v>
      </c>
      <c r="H15" s="253"/>
      <c r="I15" s="254"/>
      <c r="J15" s="255">
        <v>1</v>
      </c>
      <c r="K15" s="256">
        <v>4110000</v>
      </c>
      <c r="L15" s="255"/>
      <c r="M15" s="256">
        <v>4110000</v>
      </c>
      <c r="N15" s="255">
        <v>1</v>
      </c>
      <c r="O15" s="256">
        <v>4110000</v>
      </c>
      <c r="P15" s="255">
        <v>1</v>
      </c>
      <c r="Q15" s="256">
        <v>4110000</v>
      </c>
      <c r="R15" s="255">
        <v>1</v>
      </c>
      <c r="S15" s="256">
        <v>4110000</v>
      </c>
      <c r="T15" s="255">
        <v>1</v>
      </c>
      <c r="U15" s="256">
        <v>20550000</v>
      </c>
      <c r="V15" s="257"/>
      <c r="W15" s="257"/>
      <c r="X15" s="249"/>
    </row>
    <row r="16" spans="2:26" s="250" customFormat="1">
      <c r="B16" s="251"/>
      <c r="C16" s="251"/>
      <c r="D16" s="251"/>
      <c r="E16" s="251"/>
      <c r="F16" s="251"/>
      <c r="G16" s="253" t="s">
        <v>373</v>
      </c>
      <c r="H16" s="253"/>
      <c r="I16" s="254"/>
      <c r="J16" s="255"/>
      <c r="K16" s="256">
        <v>570000</v>
      </c>
      <c r="L16" s="255"/>
      <c r="M16" s="256">
        <v>570000</v>
      </c>
      <c r="N16" s="255"/>
      <c r="O16" s="256">
        <v>570000</v>
      </c>
      <c r="P16" s="255"/>
      <c r="Q16" s="256">
        <v>570000</v>
      </c>
      <c r="R16" s="255"/>
      <c r="S16" s="256">
        <v>570000</v>
      </c>
      <c r="T16" s="255"/>
      <c r="U16" s="256">
        <v>2850000</v>
      </c>
      <c r="V16" s="257"/>
      <c r="W16" s="257"/>
      <c r="X16" s="249"/>
    </row>
    <row r="17" spans="2:24" s="250" customFormat="1">
      <c r="B17" s="251"/>
      <c r="C17" s="251"/>
      <c r="D17" s="251"/>
      <c r="E17" s="251"/>
      <c r="F17" s="251"/>
      <c r="G17" s="253" t="s">
        <v>374</v>
      </c>
      <c r="H17" s="253"/>
      <c r="I17" s="254"/>
      <c r="J17" s="255"/>
      <c r="K17" s="256">
        <v>570000</v>
      </c>
      <c r="L17" s="255"/>
      <c r="M17" s="256">
        <v>570000</v>
      </c>
      <c r="N17" s="255"/>
      <c r="O17" s="256">
        <v>570000</v>
      </c>
      <c r="P17" s="255"/>
      <c r="Q17" s="256">
        <v>570000</v>
      </c>
      <c r="R17" s="255"/>
      <c r="S17" s="256">
        <v>570000</v>
      </c>
      <c r="T17" s="255"/>
      <c r="U17" s="256">
        <v>2850000</v>
      </c>
      <c r="V17" s="257"/>
      <c r="W17" s="257"/>
      <c r="X17" s="249"/>
    </row>
    <row r="18" spans="2:24" s="250" customFormat="1">
      <c r="B18" s="251"/>
      <c r="C18" s="251"/>
      <c r="D18" s="251"/>
      <c r="E18" s="251"/>
      <c r="F18" s="251"/>
      <c r="G18" s="253" t="s">
        <v>375</v>
      </c>
      <c r="H18" s="253"/>
      <c r="I18" s="254"/>
      <c r="J18" s="255"/>
      <c r="K18" s="256">
        <v>570000</v>
      </c>
      <c r="L18" s="255"/>
      <c r="M18" s="256">
        <v>570000</v>
      </c>
      <c r="N18" s="255"/>
      <c r="O18" s="256">
        <v>570000</v>
      </c>
      <c r="P18" s="255"/>
      <c r="Q18" s="256">
        <v>570000</v>
      </c>
      <c r="R18" s="255"/>
      <c r="S18" s="256">
        <v>570000</v>
      </c>
      <c r="T18" s="255"/>
      <c r="U18" s="256">
        <v>2850000</v>
      </c>
      <c r="V18" s="257"/>
      <c r="W18" s="257"/>
      <c r="X18" s="249"/>
    </row>
    <row r="19" spans="2:24" s="250" customFormat="1">
      <c r="B19" s="251"/>
      <c r="C19" s="251"/>
      <c r="D19" s="251"/>
      <c r="E19" s="251"/>
      <c r="F19" s="251"/>
      <c r="G19" s="253" t="s">
        <v>376</v>
      </c>
      <c r="H19" s="253"/>
      <c r="I19" s="254"/>
      <c r="J19" s="255"/>
      <c r="K19" s="256">
        <v>570000</v>
      </c>
      <c r="L19" s="255"/>
      <c r="M19" s="256">
        <v>570000</v>
      </c>
      <c r="N19" s="255"/>
      <c r="O19" s="256">
        <v>570000</v>
      </c>
      <c r="P19" s="255"/>
      <c r="Q19" s="256">
        <v>570000</v>
      </c>
      <c r="R19" s="255"/>
      <c r="S19" s="256">
        <v>570000</v>
      </c>
      <c r="T19" s="255"/>
      <c r="U19" s="256">
        <v>2850000</v>
      </c>
      <c r="V19" s="257"/>
      <c r="W19" s="257"/>
      <c r="X19" s="249"/>
    </row>
    <row r="20" spans="2:24" s="250" customFormat="1">
      <c r="B20" s="251"/>
      <c r="C20" s="251"/>
      <c r="D20" s="251"/>
      <c r="E20" s="251"/>
      <c r="F20" s="251"/>
      <c r="G20" s="253" t="s">
        <v>377</v>
      </c>
      <c r="H20" s="253"/>
      <c r="I20" s="254"/>
      <c r="J20" s="255"/>
      <c r="K20" s="256">
        <v>570000</v>
      </c>
      <c r="L20" s="255"/>
      <c r="M20" s="256">
        <v>570000</v>
      </c>
      <c r="N20" s="255"/>
      <c r="O20" s="256">
        <v>570000</v>
      </c>
      <c r="P20" s="255"/>
      <c r="Q20" s="256">
        <v>570000</v>
      </c>
      <c r="R20" s="255"/>
      <c r="S20" s="256">
        <v>570000</v>
      </c>
      <c r="T20" s="255"/>
      <c r="U20" s="256">
        <v>2850000</v>
      </c>
      <c r="V20" s="257"/>
      <c r="W20" s="257"/>
      <c r="X20" s="249"/>
    </row>
    <row r="21" spans="2:24" s="250" customFormat="1">
      <c r="B21" s="251"/>
      <c r="C21" s="251"/>
      <c r="D21" s="251"/>
      <c r="E21" s="251"/>
      <c r="F21" s="251"/>
      <c r="G21" s="253" t="s">
        <v>378</v>
      </c>
      <c r="H21" s="253"/>
      <c r="I21" s="254"/>
      <c r="J21" s="255"/>
      <c r="K21" s="256">
        <v>570000</v>
      </c>
      <c r="L21" s="255"/>
      <c r="M21" s="256">
        <v>570000</v>
      </c>
      <c r="N21" s="255"/>
      <c r="O21" s="256">
        <v>570000</v>
      </c>
      <c r="P21" s="255"/>
      <c r="Q21" s="256">
        <v>570000</v>
      </c>
      <c r="R21" s="255"/>
      <c r="S21" s="256">
        <v>570000</v>
      </c>
      <c r="T21" s="255"/>
      <c r="U21" s="256">
        <v>2850000</v>
      </c>
      <c r="V21" s="257"/>
      <c r="W21" s="257"/>
      <c r="X21" s="249"/>
    </row>
    <row r="22" spans="2:24" s="250" customFormat="1">
      <c r="B22" s="251"/>
      <c r="C22" s="251"/>
      <c r="D22" s="251"/>
      <c r="E22" s="251"/>
      <c r="F22" s="251"/>
      <c r="G22" s="253" t="s">
        <v>379</v>
      </c>
      <c r="H22" s="253"/>
      <c r="I22" s="254"/>
      <c r="J22" s="255"/>
      <c r="K22" s="256">
        <v>570000</v>
      </c>
      <c r="L22" s="255"/>
      <c r="M22" s="256">
        <v>570000</v>
      </c>
      <c r="N22" s="255"/>
      <c r="O22" s="256">
        <v>570000</v>
      </c>
      <c r="P22" s="255"/>
      <c r="Q22" s="256">
        <v>570000</v>
      </c>
      <c r="R22" s="255"/>
      <c r="S22" s="256">
        <v>570000</v>
      </c>
      <c r="T22" s="255"/>
      <c r="U22" s="256">
        <v>2850000</v>
      </c>
      <c r="V22" s="257"/>
      <c r="W22" s="257"/>
      <c r="X22" s="249"/>
    </row>
    <row r="23" spans="2:24" s="250" customFormat="1">
      <c r="B23" s="251"/>
      <c r="C23" s="251"/>
      <c r="D23" s="251"/>
      <c r="E23" s="251"/>
      <c r="F23" s="251"/>
      <c r="G23" s="253" t="s">
        <v>380</v>
      </c>
      <c r="H23" s="253"/>
      <c r="I23" s="254"/>
      <c r="J23" s="255"/>
      <c r="K23" s="256">
        <v>570000</v>
      </c>
      <c r="L23" s="255"/>
      <c r="M23" s="256">
        <v>570000</v>
      </c>
      <c r="N23" s="255"/>
      <c r="O23" s="256">
        <v>570000</v>
      </c>
      <c r="P23" s="255"/>
      <c r="Q23" s="256">
        <v>570000</v>
      </c>
      <c r="R23" s="255"/>
      <c r="S23" s="256">
        <v>570000</v>
      </c>
      <c r="T23" s="255"/>
      <c r="U23" s="256">
        <v>2850000</v>
      </c>
      <c r="V23" s="257"/>
      <c r="W23" s="257"/>
      <c r="X23" s="249"/>
    </row>
    <row r="24" spans="2:24" s="250" customFormat="1" ht="36">
      <c r="B24" s="251"/>
      <c r="C24" s="251"/>
      <c r="D24" s="251"/>
      <c r="E24" s="251"/>
      <c r="F24" s="251"/>
      <c r="G24" s="252" t="s">
        <v>381</v>
      </c>
      <c r="H24" s="253" t="s">
        <v>382</v>
      </c>
      <c r="I24" s="254" t="s">
        <v>383</v>
      </c>
      <c r="J24" s="255" t="s">
        <v>384</v>
      </c>
      <c r="K24" s="256">
        <f>SUM(K25:K33)</f>
        <v>172519600</v>
      </c>
      <c r="L24" s="255" t="s">
        <v>385</v>
      </c>
      <c r="M24" s="256">
        <f>SUM(M25:M33)</f>
        <v>172519600</v>
      </c>
      <c r="N24" s="256">
        <f t="shared" ref="N24:S24" si="0">SUM(N25:N33)</f>
        <v>0</v>
      </c>
      <c r="O24" s="256">
        <f t="shared" si="0"/>
        <v>172519600</v>
      </c>
      <c r="P24" s="256">
        <f t="shared" si="0"/>
        <v>0</v>
      </c>
      <c r="Q24" s="256">
        <f t="shared" si="0"/>
        <v>172519600</v>
      </c>
      <c r="R24" s="256">
        <f t="shared" si="0"/>
        <v>0</v>
      </c>
      <c r="S24" s="256">
        <f t="shared" si="0"/>
        <v>172519600</v>
      </c>
      <c r="T24" s="255" t="s">
        <v>385</v>
      </c>
      <c r="U24" s="258">
        <v>862598000</v>
      </c>
      <c r="V24" s="257" t="s">
        <v>386</v>
      </c>
      <c r="W24" s="257" t="s">
        <v>371</v>
      </c>
      <c r="X24" s="249"/>
    </row>
    <row r="25" spans="2:24" s="250" customFormat="1" ht="24">
      <c r="B25" s="251"/>
      <c r="C25" s="251"/>
      <c r="D25" s="251"/>
      <c r="E25" s="251"/>
      <c r="F25" s="251"/>
      <c r="G25" s="253" t="s">
        <v>372</v>
      </c>
      <c r="H25" s="253"/>
      <c r="I25" s="254"/>
      <c r="J25" s="255" t="s">
        <v>387</v>
      </c>
      <c r="K25" s="256">
        <v>53820000</v>
      </c>
      <c r="L25" s="255" t="s">
        <v>387</v>
      </c>
      <c r="M25" s="256">
        <v>53820000</v>
      </c>
      <c r="N25" s="255" t="s">
        <v>387</v>
      </c>
      <c r="O25" s="256">
        <v>53820000</v>
      </c>
      <c r="P25" s="255" t="s">
        <v>387</v>
      </c>
      <c r="Q25" s="256">
        <v>53820000</v>
      </c>
      <c r="R25" s="255" t="s">
        <v>387</v>
      </c>
      <c r="S25" s="256">
        <v>53820000</v>
      </c>
      <c r="T25" s="255" t="s">
        <v>387</v>
      </c>
      <c r="U25" s="256"/>
      <c r="V25" s="257"/>
      <c r="W25" s="257"/>
      <c r="X25" s="249"/>
    </row>
    <row r="26" spans="2:24" s="250" customFormat="1">
      <c r="B26" s="251"/>
      <c r="C26" s="251"/>
      <c r="D26" s="251"/>
      <c r="E26" s="251"/>
      <c r="F26" s="251"/>
      <c r="G26" s="253" t="s">
        <v>373</v>
      </c>
      <c r="H26" s="253"/>
      <c r="I26" s="254"/>
      <c r="J26" s="255"/>
      <c r="K26" s="256">
        <v>12300000</v>
      </c>
      <c r="L26" s="255"/>
      <c r="M26" s="256">
        <v>12300000</v>
      </c>
      <c r="N26" s="255"/>
      <c r="O26" s="256">
        <v>12300000</v>
      </c>
      <c r="P26" s="255"/>
      <c r="Q26" s="256">
        <v>12300000</v>
      </c>
      <c r="R26" s="255"/>
      <c r="S26" s="256">
        <v>12300000</v>
      </c>
      <c r="T26" s="255"/>
      <c r="U26" s="256"/>
      <c r="V26" s="257"/>
      <c r="W26" s="257"/>
      <c r="X26" s="249"/>
    </row>
    <row r="27" spans="2:24" s="250" customFormat="1">
      <c r="B27" s="251"/>
      <c r="C27" s="251"/>
      <c r="D27" s="251"/>
      <c r="E27" s="251"/>
      <c r="F27" s="251"/>
      <c r="G27" s="253" t="s">
        <v>374</v>
      </c>
      <c r="H27" s="253"/>
      <c r="I27" s="254"/>
      <c r="J27" s="255"/>
      <c r="K27" s="256">
        <v>18000000</v>
      </c>
      <c r="L27" s="255"/>
      <c r="M27" s="256">
        <v>18000000</v>
      </c>
      <c r="N27" s="255"/>
      <c r="O27" s="256">
        <v>18000000</v>
      </c>
      <c r="P27" s="255"/>
      <c r="Q27" s="256">
        <v>18000000</v>
      </c>
      <c r="R27" s="255"/>
      <c r="S27" s="256">
        <v>18000000</v>
      </c>
      <c r="T27" s="255"/>
      <c r="U27" s="256"/>
      <c r="V27" s="257"/>
      <c r="W27" s="257"/>
      <c r="X27" s="249"/>
    </row>
    <row r="28" spans="2:24" s="250" customFormat="1">
      <c r="B28" s="251"/>
      <c r="C28" s="251"/>
      <c r="D28" s="251"/>
      <c r="E28" s="251"/>
      <c r="F28" s="251"/>
      <c r="G28" s="253" t="s">
        <v>375</v>
      </c>
      <c r="H28" s="253"/>
      <c r="I28" s="254"/>
      <c r="J28" s="255"/>
      <c r="K28" s="256">
        <v>12600000</v>
      </c>
      <c r="L28" s="255"/>
      <c r="M28" s="256">
        <v>12600000</v>
      </c>
      <c r="N28" s="255"/>
      <c r="O28" s="256">
        <v>12600000</v>
      </c>
      <c r="P28" s="255"/>
      <c r="Q28" s="256">
        <v>12600000</v>
      </c>
      <c r="R28" s="255"/>
      <c r="S28" s="256">
        <v>12600000</v>
      </c>
      <c r="T28" s="255"/>
      <c r="U28" s="256"/>
      <c r="V28" s="257"/>
      <c r="W28" s="257"/>
      <c r="X28" s="249"/>
    </row>
    <row r="29" spans="2:24" s="250" customFormat="1">
      <c r="B29" s="251"/>
      <c r="C29" s="251"/>
      <c r="D29" s="251"/>
      <c r="E29" s="251"/>
      <c r="F29" s="251"/>
      <c r="G29" s="253" t="s">
        <v>376</v>
      </c>
      <c r="H29" s="253"/>
      <c r="I29" s="254"/>
      <c r="J29" s="255"/>
      <c r="K29" s="256">
        <v>13599600</v>
      </c>
      <c r="L29" s="255"/>
      <c r="M29" s="256">
        <v>13599600</v>
      </c>
      <c r="N29" s="255"/>
      <c r="O29" s="256">
        <v>13599600</v>
      </c>
      <c r="P29" s="255"/>
      <c r="Q29" s="256">
        <v>13599600</v>
      </c>
      <c r="R29" s="255"/>
      <c r="S29" s="256">
        <v>13599600</v>
      </c>
      <c r="T29" s="255"/>
      <c r="U29" s="256"/>
      <c r="V29" s="257"/>
      <c r="W29" s="257"/>
      <c r="X29" s="249"/>
    </row>
    <row r="30" spans="2:24" s="250" customFormat="1">
      <c r="B30" s="251"/>
      <c r="C30" s="251"/>
      <c r="D30" s="251"/>
      <c r="E30" s="251"/>
      <c r="F30" s="251"/>
      <c r="G30" s="253" t="s">
        <v>377</v>
      </c>
      <c r="H30" s="253"/>
      <c r="I30" s="254"/>
      <c r="J30" s="255"/>
      <c r="K30" s="256">
        <v>16200000</v>
      </c>
      <c r="L30" s="255"/>
      <c r="M30" s="256">
        <v>16200000</v>
      </c>
      <c r="N30" s="255"/>
      <c r="O30" s="256">
        <v>16200000</v>
      </c>
      <c r="P30" s="255"/>
      <c r="Q30" s="256">
        <v>16200000</v>
      </c>
      <c r="R30" s="255"/>
      <c r="S30" s="256">
        <v>16200000</v>
      </c>
      <c r="T30" s="255"/>
      <c r="U30" s="256"/>
      <c r="V30" s="257"/>
      <c r="W30" s="257"/>
      <c r="X30" s="249"/>
    </row>
    <row r="31" spans="2:24" s="250" customFormat="1">
      <c r="B31" s="251"/>
      <c r="C31" s="251"/>
      <c r="D31" s="251"/>
      <c r="E31" s="251"/>
      <c r="F31" s="251"/>
      <c r="G31" s="253" t="s">
        <v>378</v>
      </c>
      <c r="H31" s="253"/>
      <c r="I31" s="254"/>
      <c r="J31" s="255"/>
      <c r="K31" s="256">
        <v>13500000</v>
      </c>
      <c r="L31" s="255"/>
      <c r="M31" s="256">
        <v>13500000</v>
      </c>
      <c r="N31" s="255"/>
      <c r="O31" s="256">
        <v>13500000</v>
      </c>
      <c r="P31" s="255"/>
      <c r="Q31" s="256">
        <v>13500000</v>
      </c>
      <c r="R31" s="255"/>
      <c r="S31" s="256">
        <v>13500000</v>
      </c>
      <c r="T31" s="255"/>
      <c r="U31" s="256"/>
      <c r="V31" s="257"/>
      <c r="W31" s="257"/>
      <c r="X31" s="249"/>
    </row>
    <row r="32" spans="2:24" s="250" customFormat="1">
      <c r="B32" s="251"/>
      <c r="C32" s="251"/>
      <c r="D32" s="251"/>
      <c r="E32" s="251"/>
      <c r="F32" s="251"/>
      <c r="G32" s="253" t="s">
        <v>379</v>
      </c>
      <c r="H32" s="253"/>
      <c r="I32" s="254"/>
      <c r="J32" s="255"/>
      <c r="K32" s="256">
        <v>17000000</v>
      </c>
      <c r="L32" s="255"/>
      <c r="M32" s="256">
        <v>17000000</v>
      </c>
      <c r="N32" s="255"/>
      <c r="O32" s="256">
        <v>17000000</v>
      </c>
      <c r="P32" s="255"/>
      <c r="Q32" s="256">
        <v>17000000</v>
      </c>
      <c r="R32" s="255"/>
      <c r="S32" s="256">
        <v>17000000</v>
      </c>
      <c r="T32" s="255"/>
      <c r="U32" s="256"/>
      <c r="V32" s="257"/>
      <c r="W32" s="257"/>
      <c r="X32" s="249"/>
    </row>
    <row r="33" spans="2:24" s="250" customFormat="1">
      <c r="B33" s="251"/>
      <c r="C33" s="251"/>
      <c r="D33" s="251"/>
      <c r="E33" s="251"/>
      <c r="F33" s="251"/>
      <c r="G33" s="253" t="s">
        <v>380</v>
      </c>
      <c r="H33" s="253"/>
      <c r="I33" s="254"/>
      <c r="J33" s="255"/>
      <c r="K33" s="256">
        <v>15500000</v>
      </c>
      <c r="L33" s="255"/>
      <c r="M33" s="256">
        <v>15500000</v>
      </c>
      <c r="N33" s="255"/>
      <c r="O33" s="256">
        <v>15500000</v>
      </c>
      <c r="P33" s="255"/>
      <c r="Q33" s="256">
        <v>15500000</v>
      </c>
      <c r="R33" s="255"/>
      <c r="S33" s="256">
        <v>15500000</v>
      </c>
      <c r="T33" s="255"/>
      <c r="U33" s="256"/>
      <c r="V33" s="257"/>
      <c r="W33" s="257"/>
      <c r="X33" s="249"/>
    </row>
    <row r="34" spans="2:24" s="250" customFormat="1" ht="36">
      <c r="B34" s="251"/>
      <c r="C34" s="251"/>
      <c r="D34" s="251"/>
      <c r="E34" s="251"/>
      <c r="F34" s="251"/>
      <c r="G34" s="252" t="s">
        <v>388</v>
      </c>
      <c r="H34" s="251" t="s">
        <v>389</v>
      </c>
      <c r="I34" s="259" t="s">
        <v>390</v>
      </c>
      <c r="J34" s="260">
        <v>1</v>
      </c>
      <c r="K34" s="261">
        <f>SUM(K35:K43)</f>
        <v>320371000</v>
      </c>
      <c r="L34" s="260">
        <v>1</v>
      </c>
      <c r="M34" s="261">
        <f>SUM(M35:M43)</f>
        <v>320454615</v>
      </c>
      <c r="N34" s="260">
        <v>1</v>
      </c>
      <c r="O34" s="261">
        <v>320371000</v>
      </c>
      <c r="P34" s="260">
        <v>1</v>
      </c>
      <c r="Q34" s="261">
        <v>320371000</v>
      </c>
      <c r="R34" s="260">
        <v>1</v>
      </c>
      <c r="S34" s="261">
        <v>320371000</v>
      </c>
      <c r="T34" s="260">
        <v>1</v>
      </c>
      <c r="U34" s="261">
        <v>1601855000</v>
      </c>
      <c r="V34" s="262" t="s">
        <v>391</v>
      </c>
      <c r="W34" s="262" t="s">
        <v>371</v>
      </c>
      <c r="X34" s="249"/>
    </row>
    <row r="35" spans="2:24" s="250" customFormat="1" ht="24">
      <c r="B35" s="251"/>
      <c r="C35" s="251"/>
      <c r="D35" s="251"/>
      <c r="E35" s="251"/>
      <c r="F35" s="251"/>
      <c r="G35" s="253" t="s">
        <v>372</v>
      </c>
      <c r="H35" s="251"/>
      <c r="I35" s="259"/>
      <c r="J35" s="260"/>
      <c r="K35" s="261">
        <v>184865000</v>
      </c>
      <c r="L35" s="260"/>
      <c r="M35" s="261">
        <v>184948615</v>
      </c>
      <c r="N35" s="261"/>
      <c r="O35" s="261">
        <v>184948615</v>
      </c>
      <c r="P35" s="261"/>
      <c r="Q35" s="261">
        <v>184948615</v>
      </c>
      <c r="R35" s="261"/>
      <c r="S35" s="261">
        <v>184948615</v>
      </c>
      <c r="T35" s="260"/>
      <c r="U35" s="261"/>
      <c r="V35" s="262"/>
      <c r="W35" s="262"/>
      <c r="X35" s="249"/>
    </row>
    <row r="36" spans="2:24" s="250" customFormat="1">
      <c r="B36" s="251"/>
      <c r="C36" s="251"/>
      <c r="D36" s="251"/>
      <c r="E36" s="251"/>
      <c r="F36" s="251"/>
      <c r="G36" s="253" t="s">
        <v>373</v>
      </c>
      <c r="H36" s="251"/>
      <c r="I36" s="259"/>
      <c r="J36" s="260"/>
      <c r="K36" s="261">
        <v>17432000</v>
      </c>
      <c r="L36" s="260"/>
      <c r="M36" s="261">
        <v>17432000</v>
      </c>
      <c r="N36" s="261"/>
      <c r="O36" s="261">
        <v>17432000</v>
      </c>
      <c r="P36" s="261"/>
      <c r="Q36" s="261">
        <v>17432000</v>
      </c>
      <c r="R36" s="261"/>
      <c r="S36" s="261">
        <v>17432000</v>
      </c>
      <c r="T36" s="260"/>
      <c r="U36" s="261"/>
      <c r="V36" s="262"/>
      <c r="W36" s="262"/>
      <c r="X36" s="249"/>
    </row>
    <row r="37" spans="2:24" s="250" customFormat="1">
      <c r="B37" s="251"/>
      <c r="C37" s="251"/>
      <c r="D37" s="251"/>
      <c r="E37" s="251"/>
      <c r="F37" s="251"/>
      <c r="G37" s="253" t="s">
        <v>374</v>
      </c>
      <c r="H37" s="251"/>
      <c r="I37" s="259"/>
      <c r="J37" s="260"/>
      <c r="K37" s="261">
        <v>17432000</v>
      </c>
      <c r="L37" s="260"/>
      <c r="M37" s="261">
        <v>17432000</v>
      </c>
      <c r="N37" s="261"/>
      <c r="O37" s="261">
        <v>17432000</v>
      </c>
      <c r="P37" s="261"/>
      <c r="Q37" s="261">
        <v>17432000</v>
      </c>
      <c r="R37" s="261"/>
      <c r="S37" s="261">
        <v>17432000</v>
      </c>
      <c r="T37" s="260"/>
      <c r="U37" s="261"/>
      <c r="V37" s="262"/>
      <c r="W37" s="262"/>
      <c r="X37" s="249"/>
    </row>
    <row r="38" spans="2:24" s="250" customFormat="1">
      <c r="B38" s="251"/>
      <c r="C38" s="251"/>
      <c r="D38" s="251"/>
      <c r="E38" s="251"/>
      <c r="F38" s="251"/>
      <c r="G38" s="253" t="s">
        <v>375</v>
      </c>
      <c r="H38" s="251"/>
      <c r="I38" s="259"/>
      <c r="J38" s="260"/>
      <c r="K38" s="261">
        <v>13482000</v>
      </c>
      <c r="L38" s="260"/>
      <c r="M38" s="261">
        <v>13482000</v>
      </c>
      <c r="N38" s="261"/>
      <c r="O38" s="261">
        <v>13482000</v>
      </c>
      <c r="P38" s="261"/>
      <c r="Q38" s="261">
        <v>13482000</v>
      </c>
      <c r="R38" s="261"/>
      <c r="S38" s="261">
        <v>13482000</v>
      </c>
      <c r="T38" s="260"/>
      <c r="U38" s="261"/>
      <c r="V38" s="262"/>
      <c r="W38" s="262"/>
      <c r="X38" s="249"/>
    </row>
    <row r="39" spans="2:24" s="250" customFormat="1">
      <c r="B39" s="251"/>
      <c r="C39" s="251"/>
      <c r="D39" s="251"/>
      <c r="E39" s="251"/>
      <c r="F39" s="251"/>
      <c r="G39" s="253" t="s">
        <v>376</v>
      </c>
      <c r="H39" s="251"/>
      <c r="I39" s="259"/>
      <c r="J39" s="260"/>
      <c r="K39" s="261">
        <v>17432000</v>
      </c>
      <c r="L39" s="260"/>
      <c r="M39" s="261">
        <v>17432000</v>
      </c>
      <c r="N39" s="261"/>
      <c r="O39" s="261">
        <v>17432000</v>
      </c>
      <c r="P39" s="261"/>
      <c r="Q39" s="261">
        <v>17432000</v>
      </c>
      <c r="R39" s="261"/>
      <c r="S39" s="261">
        <v>17432000</v>
      </c>
      <c r="T39" s="260"/>
      <c r="U39" s="261"/>
      <c r="V39" s="262"/>
      <c r="W39" s="262"/>
      <c r="X39" s="249"/>
    </row>
    <row r="40" spans="2:24" s="250" customFormat="1">
      <c r="B40" s="251"/>
      <c r="C40" s="251"/>
      <c r="D40" s="251"/>
      <c r="E40" s="251"/>
      <c r="F40" s="251"/>
      <c r="G40" s="253" t="s">
        <v>377</v>
      </c>
      <c r="H40" s="251"/>
      <c r="I40" s="259"/>
      <c r="J40" s="260"/>
      <c r="K40" s="261">
        <v>17432000</v>
      </c>
      <c r="L40" s="260"/>
      <c r="M40" s="261">
        <v>17432000</v>
      </c>
      <c r="N40" s="261"/>
      <c r="O40" s="261">
        <v>17432000</v>
      </c>
      <c r="P40" s="261"/>
      <c r="Q40" s="261">
        <v>17432000</v>
      </c>
      <c r="R40" s="261"/>
      <c r="S40" s="261">
        <v>17432000</v>
      </c>
      <c r="T40" s="260"/>
      <c r="U40" s="261"/>
      <c r="V40" s="262"/>
      <c r="W40" s="262"/>
      <c r="X40" s="249"/>
    </row>
    <row r="41" spans="2:24" s="250" customFormat="1">
      <c r="B41" s="251"/>
      <c r="C41" s="251"/>
      <c r="D41" s="251"/>
      <c r="E41" s="251"/>
      <c r="F41" s="251"/>
      <c r="G41" s="253" t="s">
        <v>378</v>
      </c>
      <c r="H41" s="251"/>
      <c r="I41" s="259"/>
      <c r="J41" s="260"/>
      <c r="K41" s="261">
        <v>17432000</v>
      </c>
      <c r="L41" s="260"/>
      <c r="M41" s="261">
        <v>17432000</v>
      </c>
      <c r="N41" s="261"/>
      <c r="O41" s="261">
        <v>17432000</v>
      </c>
      <c r="P41" s="261"/>
      <c r="Q41" s="261">
        <v>17432000</v>
      </c>
      <c r="R41" s="261"/>
      <c r="S41" s="261">
        <v>17432000</v>
      </c>
      <c r="T41" s="260"/>
      <c r="U41" s="261"/>
      <c r="V41" s="262"/>
      <c r="W41" s="262"/>
      <c r="X41" s="249"/>
    </row>
    <row r="42" spans="2:24" s="250" customFormat="1">
      <c r="B42" s="251"/>
      <c r="C42" s="251"/>
      <c r="D42" s="251"/>
      <c r="E42" s="251"/>
      <c r="F42" s="251"/>
      <c r="G42" s="253" t="s">
        <v>379</v>
      </c>
      <c r="H42" s="251"/>
      <c r="I42" s="259"/>
      <c r="J42" s="260"/>
      <c r="K42" s="261">
        <v>17432000</v>
      </c>
      <c r="L42" s="260"/>
      <c r="M42" s="261">
        <v>17432000</v>
      </c>
      <c r="N42" s="261"/>
      <c r="O42" s="261">
        <v>17432000</v>
      </c>
      <c r="P42" s="261"/>
      <c r="Q42" s="261">
        <v>17432000</v>
      </c>
      <c r="R42" s="261"/>
      <c r="S42" s="261">
        <v>17432000</v>
      </c>
      <c r="T42" s="260"/>
      <c r="U42" s="261"/>
      <c r="V42" s="262"/>
      <c r="W42" s="262"/>
      <c r="X42" s="249"/>
    </row>
    <row r="43" spans="2:24" s="250" customFormat="1">
      <c r="B43" s="251"/>
      <c r="C43" s="251"/>
      <c r="D43" s="251"/>
      <c r="E43" s="251"/>
      <c r="F43" s="251"/>
      <c r="G43" s="253" t="s">
        <v>380</v>
      </c>
      <c r="H43" s="251"/>
      <c r="I43" s="259"/>
      <c r="J43" s="260"/>
      <c r="K43" s="261">
        <v>17432000</v>
      </c>
      <c r="L43" s="260"/>
      <c r="M43" s="261">
        <v>17432000</v>
      </c>
      <c r="N43" s="261"/>
      <c r="O43" s="261">
        <v>17432000</v>
      </c>
      <c r="P43" s="261"/>
      <c r="Q43" s="261">
        <v>17432000</v>
      </c>
      <c r="R43" s="261"/>
      <c r="S43" s="261">
        <v>17432000</v>
      </c>
      <c r="T43" s="260"/>
      <c r="U43" s="261"/>
      <c r="V43" s="262"/>
      <c r="W43" s="262"/>
      <c r="X43" s="249"/>
    </row>
    <row r="44" spans="2:24" s="250" customFormat="1" hidden="1">
      <c r="B44" s="251"/>
      <c r="C44" s="251"/>
      <c r="D44" s="251"/>
      <c r="E44" s="251"/>
      <c r="F44" s="251"/>
      <c r="G44" s="253"/>
      <c r="H44" s="251"/>
      <c r="I44" s="259"/>
      <c r="J44" s="260"/>
      <c r="K44" s="261"/>
      <c r="L44" s="260"/>
      <c r="M44" s="261"/>
      <c r="N44" s="260"/>
      <c r="O44" s="261"/>
      <c r="P44" s="260"/>
      <c r="Q44" s="261"/>
      <c r="R44" s="260"/>
      <c r="S44" s="261"/>
      <c r="T44" s="260"/>
      <c r="U44" s="261"/>
      <c r="V44" s="262"/>
      <c r="W44" s="262"/>
      <c r="X44" s="249"/>
    </row>
    <row r="45" spans="2:24" s="250" customFormat="1" hidden="1">
      <c r="B45" s="251"/>
      <c r="C45" s="251"/>
      <c r="D45" s="251"/>
      <c r="E45" s="251"/>
      <c r="F45" s="251"/>
      <c r="G45" s="253"/>
      <c r="H45" s="251"/>
      <c r="I45" s="259"/>
      <c r="J45" s="260"/>
      <c r="K45" s="261"/>
      <c r="L45" s="260"/>
      <c r="M45" s="261"/>
      <c r="N45" s="260"/>
      <c r="O45" s="261"/>
      <c r="P45" s="260"/>
      <c r="Q45" s="261"/>
      <c r="R45" s="260"/>
      <c r="S45" s="261"/>
      <c r="T45" s="260"/>
      <c r="U45" s="261"/>
      <c r="V45" s="262"/>
      <c r="W45" s="262"/>
      <c r="X45" s="249"/>
    </row>
    <row r="46" spans="2:24" s="250" customFormat="1">
      <c r="B46" s="251"/>
      <c r="C46" s="251"/>
      <c r="D46" s="251"/>
      <c r="E46" s="251"/>
      <c r="F46" s="251"/>
      <c r="G46" s="253"/>
      <c r="H46" s="251"/>
      <c r="I46" s="259"/>
      <c r="J46" s="260"/>
      <c r="K46" s="261"/>
      <c r="L46" s="260"/>
      <c r="M46" s="261"/>
      <c r="N46" s="260"/>
      <c r="O46" s="261"/>
      <c r="P46" s="260"/>
      <c r="Q46" s="261"/>
      <c r="R46" s="260"/>
      <c r="S46" s="261"/>
      <c r="T46" s="260"/>
      <c r="U46" s="261"/>
      <c r="V46" s="262"/>
      <c r="W46" s="262"/>
      <c r="X46" s="249"/>
    </row>
    <row r="47" spans="2:24" s="250" customFormat="1" hidden="1">
      <c r="B47" s="251"/>
      <c r="C47" s="251"/>
      <c r="D47" s="251"/>
      <c r="E47" s="251"/>
      <c r="F47" s="251"/>
      <c r="G47" s="253"/>
      <c r="H47" s="251"/>
      <c r="I47" s="259"/>
      <c r="J47" s="260"/>
      <c r="K47" s="261"/>
      <c r="L47" s="260"/>
      <c r="M47" s="261"/>
      <c r="N47" s="260"/>
      <c r="O47" s="261"/>
      <c r="P47" s="260"/>
      <c r="Q47" s="261"/>
      <c r="R47" s="260"/>
      <c r="S47" s="261"/>
      <c r="T47" s="260"/>
      <c r="U47" s="261"/>
      <c r="V47" s="262"/>
      <c r="W47" s="262"/>
      <c r="X47" s="249"/>
    </row>
    <row r="48" spans="2:24" s="250" customFormat="1" hidden="1">
      <c r="B48" s="251"/>
      <c r="C48" s="251"/>
      <c r="D48" s="251"/>
      <c r="E48" s="251"/>
      <c r="F48" s="251"/>
      <c r="G48" s="253"/>
      <c r="H48" s="251"/>
      <c r="I48" s="259"/>
      <c r="J48" s="260"/>
      <c r="K48" s="261"/>
      <c r="L48" s="260"/>
      <c r="M48" s="261"/>
      <c r="N48" s="260"/>
      <c r="O48" s="261"/>
      <c r="P48" s="260"/>
      <c r="Q48" s="261"/>
      <c r="R48" s="260"/>
      <c r="S48" s="261"/>
      <c r="T48" s="260"/>
      <c r="U48" s="261"/>
      <c r="V48" s="262"/>
      <c r="W48" s="262"/>
      <c r="X48" s="249"/>
    </row>
    <row r="49" spans="2:24" s="250" customFormat="1" hidden="1">
      <c r="B49" s="251"/>
      <c r="C49" s="251"/>
      <c r="D49" s="251"/>
      <c r="E49" s="251"/>
      <c r="F49" s="251"/>
      <c r="G49" s="253"/>
      <c r="H49" s="251"/>
      <c r="I49" s="259"/>
      <c r="J49" s="260"/>
      <c r="K49" s="261"/>
      <c r="L49" s="260"/>
      <c r="M49" s="261"/>
      <c r="N49" s="260"/>
      <c r="O49" s="261"/>
      <c r="P49" s="260"/>
      <c r="Q49" s="261"/>
      <c r="R49" s="260"/>
      <c r="S49" s="261"/>
      <c r="T49" s="260"/>
      <c r="U49" s="261"/>
      <c r="V49" s="262"/>
      <c r="W49" s="262"/>
      <c r="X49" s="249"/>
    </row>
    <row r="50" spans="2:24" s="250" customFormat="1" ht="0.75" customHeight="1">
      <c r="B50" s="251"/>
      <c r="C50" s="251"/>
      <c r="D50" s="251"/>
      <c r="E50" s="251"/>
      <c r="F50" s="251"/>
      <c r="G50" s="253"/>
      <c r="H50" s="251"/>
      <c r="I50" s="259"/>
      <c r="J50" s="260"/>
      <c r="K50" s="261"/>
      <c r="L50" s="260"/>
      <c r="M50" s="261"/>
      <c r="N50" s="260"/>
      <c r="O50" s="261"/>
      <c r="P50" s="260"/>
      <c r="Q50" s="261"/>
      <c r="R50" s="260"/>
      <c r="S50" s="261"/>
      <c r="T50" s="260"/>
      <c r="U50" s="261"/>
      <c r="V50" s="262"/>
      <c r="W50" s="262"/>
      <c r="X50" s="249"/>
    </row>
    <row r="51" spans="2:24" s="250" customFormat="1" hidden="1">
      <c r="B51" s="251"/>
      <c r="C51" s="251"/>
      <c r="D51" s="251"/>
      <c r="E51" s="251"/>
      <c r="F51" s="251"/>
      <c r="G51" s="253"/>
      <c r="H51" s="251"/>
      <c r="I51" s="259"/>
      <c r="J51" s="260"/>
      <c r="K51" s="261"/>
      <c r="L51" s="260"/>
      <c r="M51" s="261"/>
      <c r="N51" s="260"/>
      <c r="O51" s="261"/>
      <c r="P51" s="260"/>
      <c r="Q51" s="261"/>
      <c r="R51" s="260"/>
      <c r="S51" s="261"/>
      <c r="T51" s="260"/>
      <c r="U51" s="261"/>
      <c r="V51" s="262"/>
      <c r="W51" s="262"/>
      <c r="X51" s="249"/>
    </row>
    <row r="52" spans="2:24" s="250" customFormat="1" ht="24.75" customHeight="1">
      <c r="B52" s="251"/>
      <c r="C52" s="251"/>
      <c r="D52" s="251"/>
      <c r="E52" s="251"/>
      <c r="F52" s="251"/>
      <c r="G52" s="263" t="s">
        <v>392</v>
      </c>
      <c r="H52" s="253" t="s">
        <v>393</v>
      </c>
      <c r="I52" s="259" t="s">
        <v>394</v>
      </c>
      <c r="J52" s="260">
        <v>1</v>
      </c>
      <c r="K52" s="261">
        <v>647731000</v>
      </c>
      <c r="L52" s="260">
        <v>1</v>
      </c>
      <c r="M52" s="261">
        <f>SUM(M53:M61)</f>
        <v>1009000000</v>
      </c>
      <c r="N52" s="260">
        <v>1</v>
      </c>
      <c r="O52" s="261">
        <f>SUM(O53:O61)</f>
        <v>1110115710</v>
      </c>
      <c r="P52" s="260">
        <v>1</v>
      </c>
      <c r="Q52" s="261">
        <f>SUM(Q53:Q61)</f>
        <v>1221127000</v>
      </c>
      <c r="R52" s="260">
        <v>1</v>
      </c>
      <c r="S52" s="261">
        <f>SUM(S54:S61)</f>
        <v>1064080000</v>
      </c>
      <c r="T52" s="260">
        <v>1</v>
      </c>
      <c r="U52" s="261">
        <v>1343239700</v>
      </c>
      <c r="V52" s="262" t="s">
        <v>386</v>
      </c>
      <c r="W52" s="262" t="s">
        <v>371</v>
      </c>
      <c r="X52" s="249"/>
    </row>
    <row r="53" spans="2:24" s="250" customFormat="1" ht="15.75" customHeight="1">
      <c r="B53" s="251"/>
      <c r="C53" s="251"/>
      <c r="D53" s="251"/>
      <c r="E53" s="251"/>
      <c r="F53" s="251"/>
      <c r="G53" s="251" t="s">
        <v>372</v>
      </c>
      <c r="H53" s="253"/>
      <c r="I53" s="259"/>
      <c r="J53" s="260"/>
      <c r="K53" s="261">
        <v>131095000</v>
      </c>
      <c r="L53" s="260"/>
      <c r="M53" s="261">
        <v>192685000</v>
      </c>
      <c r="N53" s="260"/>
      <c r="O53" s="261">
        <v>205800710</v>
      </c>
      <c r="P53" s="260"/>
      <c r="Q53" s="261">
        <v>237047000</v>
      </c>
      <c r="R53" s="260"/>
      <c r="S53" s="261">
        <v>279159700</v>
      </c>
      <c r="T53" s="260"/>
      <c r="U53" s="261">
        <v>279159700</v>
      </c>
      <c r="V53" s="262"/>
      <c r="W53" s="262"/>
      <c r="X53" s="249"/>
    </row>
    <row r="54" spans="2:24" s="250" customFormat="1" ht="14.25" customHeight="1">
      <c r="B54" s="251"/>
      <c r="C54" s="251"/>
      <c r="D54" s="251"/>
      <c r="E54" s="251"/>
      <c r="F54" s="251"/>
      <c r="G54" s="251" t="s">
        <v>373</v>
      </c>
      <c r="H54" s="253"/>
      <c r="I54" s="259"/>
      <c r="J54" s="260"/>
      <c r="K54" s="261">
        <v>58235000</v>
      </c>
      <c r="L54" s="260"/>
      <c r="M54" s="261">
        <v>98235000</v>
      </c>
      <c r="N54" s="260"/>
      <c r="O54" s="261">
        <v>109235000</v>
      </c>
      <c r="P54" s="260"/>
      <c r="Q54" s="261">
        <v>119000000</v>
      </c>
      <c r="R54" s="260"/>
      <c r="S54" s="261">
        <v>129000000</v>
      </c>
      <c r="T54" s="260"/>
      <c r="U54" s="261">
        <v>129000000</v>
      </c>
      <c r="V54" s="262"/>
      <c r="W54" s="262"/>
      <c r="X54" s="249"/>
    </row>
    <row r="55" spans="2:24" s="250" customFormat="1" ht="15.75" customHeight="1">
      <c r="B55" s="251"/>
      <c r="C55" s="251"/>
      <c r="D55" s="251"/>
      <c r="E55" s="251"/>
      <c r="F55" s="251"/>
      <c r="G55" s="251" t="s">
        <v>374</v>
      </c>
      <c r="H55" s="253"/>
      <c r="I55" s="259"/>
      <c r="J55" s="260"/>
      <c r="K55" s="261">
        <v>63145000</v>
      </c>
      <c r="L55" s="260"/>
      <c r="M55" s="261">
        <v>103145000</v>
      </c>
      <c r="N55" s="260"/>
      <c r="O55" s="261">
        <v>114145000</v>
      </c>
      <c r="P55" s="260"/>
      <c r="Q55" s="261">
        <v>124145000</v>
      </c>
      <c r="R55" s="260"/>
      <c r="S55" s="261">
        <v>134145000</v>
      </c>
      <c r="T55" s="260"/>
      <c r="U55" s="261">
        <v>134145000</v>
      </c>
      <c r="V55" s="262"/>
      <c r="W55" s="262"/>
      <c r="X55" s="249"/>
    </row>
    <row r="56" spans="2:24" s="250" customFormat="1" ht="16.5" customHeight="1">
      <c r="B56" s="251"/>
      <c r="C56" s="251"/>
      <c r="D56" s="251"/>
      <c r="E56" s="251"/>
      <c r="F56" s="251"/>
      <c r="G56" s="251" t="s">
        <v>375</v>
      </c>
      <c r="H56" s="253"/>
      <c r="I56" s="259"/>
      <c r="J56" s="260"/>
      <c r="K56" s="261">
        <v>64521000</v>
      </c>
      <c r="L56" s="260"/>
      <c r="M56" s="261">
        <v>104521000</v>
      </c>
      <c r="N56" s="260"/>
      <c r="O56" s="261">
        <v>115521000</v>
      </c>
      <c r="P56" s="260"/>
      <c r="Q56" s="261">
        <v>125521000</v>
      </c>
      <c r="R56" s="260"/>
      <c r="S56" s="261">
        <v>135521000</v>
      </c>
      <c r="T56" s="260"/>
      <c r="U56" s="261">
        <v>135521000</v>
      </c>
      <c r="V56" s="262"/>
      <c r="W56" s="262"/>
      <c r="X56" s="249"/>
    </row>
    <row r="57" spans="2:24" s="250" customFormat="1" ht="15.75" customHeight="1">
      <c r="B57" s="251"/>
      <c r="C57" s="251"/>
      <c r="D57" s="251"/>
      <c r="E57" s="251"/>
      <c r="F57" s="251"/>
      <c r="G57" s="251" t="s">
        <v>376</v>
      </c>
      <c r="H57" s="253"/>
      <c r="I57" s="259"/>
      <c r="J57" s="260"/>
      <c r="K57" s="261">
        <v>68820000</v>
      </c>
      <c r="L57" s="260"/>
      <c r="M57" s="261">
        <v>108820000</v>
      </c>
      <c r="N57" s="260"/>
      <c r="O57" s="261">
        <v>119820000</v>
      </c>
      <c r="P57" s="260"/>
      <c r="Q57" s="261">
        <v>129820000</v>
      </c>
      <c r="R57" s="260"/>
      <c r="S57" s="261">
        <v>139820000</v>
      </c>
      <c r="T57" s="260"/>
      <c r="U57" s="261">
        <v>139820000</v>
      </c>
      <c r="V57" s="262"/>
      <c r="W57" s="262"/>
      <c r="X57" s="249"/>
    </row>
    <row r="58" spans="2:24" s="250" customFormat="1" ht="16.5" customHeight="1">
      <c r="B58" s="251"/>
      <c r="C58" s="251"/>
      <c r="D58" s="251"/>
      <c r="E58" s="251"/>
      <c r="F58" s="251"/>
      <c r="G58" s="251" t="s">
        <v>377</v>
      </c>
      <c r="H58" s="253"/>
      <c r="I58" s="259"/>
      <c r="J58" s="260"/>
      <c r="K58" s="261">
        <v>61135000</v>
      </c>
      <c r="L58" s="260"/>
      <c r="M58" s="261">
        <v>101135000</v>
      </c>
      <c r="N58" s="260"/>
      <c r="O58" s="261">
        <v>112135000</v>
      </c>
      <c r="P58" s="260"/>
      <c r="Q58" s="261">
        <v>122135000</v>
      </c>
      <c r="R58" s="260"/>
      <c r="S58" s="261">
        <v>132135000</v>
      </c>
      <c r="T58" s="260"/>
      <c r="U58" s="261">
        <v>132135000</v>
      </c>
      <c r="V58" s="262"/>
      <c r="W58" s="262"/>
      <c r="X58" s="249"/>
    </row>
    <row r="59" spans="2:24" s="250" customFormat="1" ht="16.5" customHeight="1">
      <c r="B59" s="251"/>
      <c r="C59" s="251"/>
      <c r="D59" s="251"/>
      <c r="E59" s="251"/>
      <c r="F59" s="251"/>
      <c r="G59" s="251" t="s">
        <v>378</v>
      </c>
      <c r="H59" s="253"/>
      <c r="I59" s="259"/>
      <c r="J59" s="260"/>
      <c r="K59" s="261">
        <v>58335000</v>
      </c>
      <c r="L59" s="260"/>
      <c r="M59" s="261">
        <v>98335000</v>
      </c>
      <c r="N59" s="260"/>
      <c r="O59" s="261">
        <v>109335000</v>
      </c>
      <c r="P59" s="260"/>
      <c r="Q59" s="261">
        <v>119335000</v>
      </c>
      <c r="R59" s="260"/>
      <c r="S59" s="261">
        <v>129335000</v>
      </c>
      <c r="T59" s="260"/>
      <c r="U59" s="261">
        <v>129335000</v>
      </c>
      <c r="V59" s="262"/>
      <c r="W59" s="262"/>
      <c r="X59" s="249"/>
    </row>
    <row r="60" spans="2:24" s="250" customFormat="1" ht="15" customHeight="1">
      <c r="B60" s="251"/>
      <c r="C60" s="251"/>
      <c r="D60" s="251"/>
      <c r="E60" s="251"/>
      <c r="F60" s="251"/>
      <c r="G60" s="251" t="s">
        <v>379</v>
      </c>
      <c r="H60" s="253"/>
      <c r="I60" s="259"/>
      <c r="J60" s="260"/>
      <c r="K60" s="261">
        <v>58449000</v>
      </c>
      <c r="L60" s="260"/>
      <c r="M60" s="261">
        <v>98449000</v>
      </c>
      <c r="N60" s="260"/>
      <c r="O60" s="261">
        <v>109449000</v>
      </c>
      <c r="P60" s="260"/>
      <c r="Q60" s="261">
        <v>119449000</v>
      </c>
      <c r="R60" s="260"/>
      <c r="S60" s="261">
        <v>129449000</v>
      </c>
      <c r="T60" s="260"/>
      <c r="U60" s="261">
        <v>129449000</v>
      </c>
      <c r="V60" s="262"/>
      <c r="W60" s="262"/>
      <c r="X60" s="249"/>
    </row>
    <row r="61" spans="2:24" s="250" customFormat="1" ht="16.5" customHeight="1">
      <c r="B61" s="251"/>
      <c r="C61" s="251"/>
      <c r="D61" s="251"/>
      <c r="E61" s="251"/>
      <c r="F61" s="251"/>
      <c r="G61" s="251" t="s">
        <v>380</v>
      </c>
      <c r="H61" s="253"/>
      <c r="I61" s="259"/>
      <c r="J61" s="260"/>
      <c r="K61" s="261">
        <v>63675000</v>
      </c>
      <c r="L61" s="260"/>
      <c r="M61" s="261">
        <v>103675000</v>
      </c>
      <c r="N61" s="260"/>
      <c r="O61" s="261">
        <v>114675000</v>
      </c>
      <c r="P61" s="260"/>
      <c r="Q61" s="261">
        <v>124675000</v>
      </c>
      <c r="R61" s="260"/>
      <c r="S61" s="261">
        <v>134675000</v>
      </c>
      <c r="T61" s="260"/>
      <c r="U61" s="261">
        <v>134675000</v>
      </c>
      <c r="V61" s="262"/>
      <c r="W61" s="262"/>
      <c r="X61" s="249"/>
    </row>
    <row r="62" spans="2:24" s="250" customFormat="1" ht="0.75" customHeight="1">
      <c r="B62" s="251"/>
      <c r="C62" s="251"/>
      <c r="D62" s="251"/>
      <c r="E62" s="251"/>
      <c r="F62" s="251"/>
      <c r="G62" s="251"/>
      <c r="H62" s="253"/>
      <c r="I62" s="259"/>
      <c r="J62" s="260"/>
      <c r="K62" s="261"/>
      <c r="L62" s="260"/>
      <c r="M62" s="261"/>
      <c r="N62" s="260"/>
      <c r="O62" s="261"/>
      <c r="P62" s="260"/>
      <c r="Q62" s="261"/>
      <c r="R62" s="260"/>
      <c r="S62" s="261"/>
      <c r="T62" s="260"/>
      <c r="U62" s="261"/>
      <c r="V62" s="262"/>
      <c r="W62" s="262"/>
      <c r="X62" s="249"/>
    </row>
    <row r="63" spans="2:24" s="250" customFormat="1" ht="24">
      <c r="B63" s="251"/>
      <c r="C63" s="251"/>
      <c r="D63" s="251"/>
      <c r="E63" s="251"/>
      <c r="F63" s="251"/>
      <c r="G63" s="263" t="s">
        <v>395</v>
      </c>
      <c r="H63" s="251" t="s">
        <v>396</v>
      </c>
      <c r="I63" s="259" t="s">
        <v>397</v>
      </c>
      <c r="J63" s="260">
        <v>1</v>
      </c>
      <c r="K63" s="261">
        <f>SUM(K64:K72)</f>
        <v>102020000</v>
      </c>
      <c r="L63" s="260">
        <v>1</v>
      </c>
      <c r="M63" s="261">
        <f>SUM(M64:M72)</f>
        <v>102020000</v>
      </c>
      <c r="N63" s="260">
        <v>1</v>
      </c>
      <c r="O63" s="261">
        <f>SUM(O64:O72)</f>
        <v>102020000</v>
      </c>
      <c r="P63" s="260">
        <v>1</v>
      </c>
      <c r="Q63" s="261">
        <f>SUM(Q64:Q72)</f>
        <v>102020000</v>
      </c>
      <c r="R63" s="260">
        <v>1</v>
      </c>
      <c r="S63" s="261">
        <f>SUM(S64:S72)</f>
        <v>102020000</v>
      </c>
      <c r="T63" s="260">
        <v>1</v>
      </c>
      <c r="U63" s="261">
        <f>K63+M63+O63+Q63+S63</f>
        <v>510100000</v>
      </c>
      <c r="V63" s="262" t="s">
        <v>386</v>
      </c>
      <c r="W63" s="262" t="s">
        <v>371</v>
      </c>
      <c r="X63" s="249"/>
    </row>
    <row r="64" spans="2:24" s="250" customFormat="1" ht="24">
      <c r="B64" s="251"/>
      <c r="C64" s="251"/>
      <c r="D64" s="251"/>
      <c r="E64" s="251"/>
      <c r="F64" s="251"/>
      <c r="G64" s="251" t="s">
        <v>372</v>
      </c>
      <c r="H64" s="251"/>
      <c r="I64" s="259"/>
      <c r="J64" s="260"/>
      <c r="K64" s="261">
        <v>46020000</v>
      </c>
      <c r="L64" s="260"/>
      <c r="M64" s="261">
        <v>46020000</v>
      </c>
      <c r="N64" s="260"/>
      <c r="O64" s="261">
        <v>46020000</v>
      </c>
      <c r="P64" s="260"/>
      <c r="Q64" s="261">
        <v>46020000</v>
      </c>
      <c r="R64" s="260"/>
      <c r="S64" s="261">
        <v>46020000</v>
      </c>
      <c r="T64" s="260"/>
      <c r="U64" s="261">
        <f t="shared" ref="U64:U72" si="1">K64+M64+O64+Q64+S64</f>
        <v>230100000</v>
      </c>
      <c r="V64" s="262"/>
      <c r="W64" s="262"/>
      <c r="X64" s="249"/>
    </row>
    <row r="65" spans="2:24" s="250" customFormat="1">
      <c r="B65" s="251"/>
      <c r="C65" s="251"/>
      <c r="D65" s="251"/>
      <c r="E65" s="251"/>
      <c r="F65" s="251"/>
      <c r="G65" s="251" t="s">
        <v>373</v>
      </c>
      <c r="H65" s="251"/>
      <c r="I65" s="259"/>
      <c r="J65" s="260"/>
      <c r="K65" s="261">
        <v>7000000</v>
      </c>
      <c r="L65" s="260"/>
      <c r="M65" s="261">
        <v>7000000</v>
      </c>
      <c r="N65" s="260"/>
      <c r="O65" s="261">
        <v>7000000</v>
      </c>
      <c r="P65" s="260"/>
      <c r="Q65" s="261">
        <v>7000000</v>
      </c>
      <c r="R65" s="260"/>
      <c r="S65" s="261">
        <v>7000000</v>
      </c>
      <c r="T65" s="260"/>
      <c r="U65" s="261">
        <f t="shared" si="1"/>
        <v>35000000</v>
      </c>
      <c r="V65" s="262"/>
      <c r="W65" s="262"/>
      <c r="X65" s="249"/>
    </row>
    <row r="66" spans="2:24" s="250" customFormat="1">
      <c r="B66" s="251"/>
      <c r="C66" s="251"/>
      <c r="D66" s="251"/>
      <c r="E66" s="251"/>
      <c r="F66" s="251"/>
      <c r="G66" s="251" t="s">
        <v>374</v>
      </c>
      <c r="H66" s="251"/>
      <c r="I66" s="259"/>
      <c r="J66" s="260"/>
      <c r="K66" s="261">
        <v>7000000</v>
      </c>
      <c r="L66" s="260"/>
      <c r="M66" s="261">
        <v>7000000</v>
      </c>
      <c r="N66" s="260"/>
      <c r="O66" s="261">
        <v>7000000</v>
      </c>
      <c r="P66" s="260"/>
      <c r="Q66" s="261">
        <v>7000000</v>
      </c>
      <c r="R66" s="260"/>
      <c r="S66" s="261">
        <v>7000000</v>
      </c>
      <c r="T66" s="260"/>
      <c r="U66" s="261">
        <f t="shared" si="1"/>
        <v>35000000</v>
      </c>
      <c r="V66" s="262"/>
      <c r="W66" s="262"/>
      <c r="X66" s="249"/>
    </row>
    <row r="67" spans="2:24" s="250" customFormat="1">
      <c r="B67" s="251"/>
      <c r="C67" s="251"/>
      <c r="D67" s="251"/>
      <c r="E67" s="251"/>
      <c r="F67" s="251"/>
      <c r="G67" s="251" t="s">
        <v>375</v>
      </c>
      <c r="H67" s="251"/>
      <c r="I67" s="259"/>
      <c r="J67" s="260"/>
      <c r="K67" s="261">
        <v>7000000</v>
      </c>
      <c r="L67" s="260"/>
      <c r="M67" s="261">
        <v>7000000</v>
      </c>
      <c r="N67" s="260"/>
      <c r="O67" s="261">
        <v>7000000</v>
      </c>
      <c r="P67" s="260"/>
      <c r="Q67" s="261">
        <v>7000000</v>
      </c>
      <c r="R67" s="260"/>
      <c r="S67" s="261">
        <v>7000000</v>
      </c>
      <c r="T67" s="260"/>
      <c r="U67" s="261">
        <f t="shared" si="1"/>
        <v>35000000</v>
      </c>
      <c r="V67" s="262"/>
      <c r="W67" s="262"/>
      <c r="X67" s="249"/>
    </row>
    <row r="68" spans="2:24" s="250" customFormat="1">
      <c r="B68" s="251"/>
      <c r="C68" s="251"/>
      <c r="D68" s="251"/>
      <c r="E68" s="251"/>
      <c r="F68" s="251"/>
      <c r="G68" s="251" t="s">
        <v>376</v>
      </c>
      <c r="H68" s="251"/>
      <c r="I68" s="259"/>
      <c r="J68" s="260"/>
      <c r="K68" s="261">
        <v>7000000</v>
      </c>
      <c r="L68" s="260"/>
      <c r="M68" s="261">
        <v>7000000</v>
      </c>
      <c r="N68" s="260"/>
      <c r="O68" s="261">
        <v>7000000</v>
      </c>
      <c r="P68" s="260"/>
      <c r="Q68" s="261">
        <v>7000000</v>
      </c>
      <c r="R68" s="260"/>
      <c r="S68" s="261">
        <v>7000000</v>
      </c>
      <c r="T68" s="260"/>
      <c r="U68" s="261">
        <f t="shared" si="1"/>
        <v>35000000</v>
      </c>
      <c r="V68" s="262"/>
      <c r="W68" s="262"/>
      <c r="X68" s="249"/>
    </row>
    <row r="69" spans="2:24" s="250" customFormat="1">
      <c r="B69" s="251"/>
      <c r="C69" s="251"/>
      <c r="D69" s="251"/>
      <c r="E69" s="251"/>
      <c r="F69" s="251"/>
      <c r="G69" s="251" t="s">
        <v>377</v>
      </c>
      <c r="H69" s="251"/>
      <c r="I69" s="259"/>
      <c r="J69" s="260"/>
      <c r="K69" s="261">
        <v>7000000</v>
      </c>
      <c r="L69" s="260"/>
      <c r="M69" s="261">
        <v>7000000</v>
      </c>
      <c r="N69" s="260"/>
      <c r="O69" s="261">
        <v>7000000</v>
      </c>
      <c r="P69" s="260"/>
      <c r="Q69" s="261">
        <v>7000000</v>
      </c>
      <c r="R69" s="260"/>
      <c r="S69" s="261">
        <v>7000000</v>
      </c>
      <c r="T69" s="260"/>
      <c r="U69" s="261">
        <f t="shared" si="1"/>
        <v>35000000</v>
      </c>
      <c r="V69" s="262"/>
      <c r="W69" s="262"/>
      <c r="X69" s="249"/>
    </row>
    <row r="70" spans="2:24" s="250" customFormat="1">
      <c r="B70" s="251"/>
      <c r="C70" s="251"/>
      <c r="D70" s="251"/>
      <c r="E70" s="251"/>
      <c r="F70" s="251"/>
      <c r="G70" s="251" t="s">
        <v>378</v>
      </c>
      <c r="H70" s="251"/>
      <c r="I70" s="259"/>
      <c r="J70" s="260"/>
      <c r="K70" s="261">
        <v>7000000</v>
      </c>
      <c r="L70" s="260"/>
      <c r="M70" s="261">
        <v>7000000</v>
      </c>
      <c r="N70" s="260"/>
      <c r="O70" s="261">
        <v>7000000</v>
      </c>
      <c r="P70" s="260"/>
      <c r="Q70" s="261">
        <v>7000000</v>
      </c>
      <c r="R70" s="260"/>
      <c r="S70" s="261">
        <v>7000000</v>
      </c>
      <c r="T70" s="260"/>
      <c r="U70" s="261">
        <f t="shared" si="1"/>
        <v>35000000</v>
      </c>
      <c r="V70" s="262"/>
      <c r="W70" s="262"/>
      <c r="X70" s="249"/>
    </row>
    <row r="71" spans="2:24" s="250" customFormat="1">
      <c r="B71" s="251"/>
      <c r="C71" s="251"/>
      <c r="D71" s="251"/>
      <c r="E71" s="251"/>
      <c r="F71" s="251"/>
      <c r="G71" s="251" t="s">
        <v>379</v>
      </c>
      <c r="H71" s="251"/>
      <c r="I71" s="259"/>
      <c r="J71" s="260"/>
      <c r="K71" s="261">
        <v>7000000</v>
      </c>
      <c r="L71" s="260"/>
      <c r="M71" s="261">
        <v>7000000</v>
      </c>
      <c r="N71" s="260"/>
      <c r="O71" s="261">
        <v>7000000</v>
      </c>
      <c r="P71" s="260"/>
      <c r="Q71" s="261">
        <v>7000000</v>
      </c>
      <c r="R71" s="260"/>
      <c r="S71" s="261">
        <v>7000000</v>
      </c>
      <c r="T71" s="260"/>
      <c r="U71" s="261">
        <f t="shared" si="1"/>
        <v>35000000</v>
      </c>
      <c r="V71" s="262"/>
      <c r="W71" s="262"/>
      <c r="X71" s="249"/>
    </row>
    <row r="72" spans="2:24" s="250" customFormat="1">
      <c r="B72" s="251"/>
      <c r="C72" s="251"/>
      <c r="D72" s="251"/>
      <c r="E72" s="251"/>
      <c r="F72" s="251"/>
      <c r="G72" s="251" t="s">
        <v>380</v>
      </c>
      <c r="H72" s="251"/>
      <c r="I72" s="259"/>
      <c r="J72" s="260"/>
      <c r="K72" s="261">
        <v>7000000</v>
      </c>
      <c r="L72" s="260"/>
      <c r="M72" s="261">
        <v>7000000</v>
      </c>
      <c r="N72" s="260"/>
      <c r="O72" s="261">
        <v>7000000</v>
      </c>
      <c r="P72" s="260"/>
      <c r="Q72" s="261">
        <v>7000000</v>
      </c>
      <c r="R72" s="260"/>
      <c r="S72" s="261">
        <v>7000000</v>
      </c>
      <c r="T72" s="260"/>
      <c r="U72" s="261">
        <f t="shared" si="1"/>
        <v>35000000</v>
      </c>
      <c r="V72" s="262"/>
      <c r="W72" s="262"/>
      <c r="X72" s="249"/>
    </row>
    <row r="73" spans="2:24" s="250" customFormat="1" ht="24">
      <c r="B73" s="251"/>
      <c r="C73" s="251"/>
      <c r="D73" s="251"/>
      <c r="E73" s="251"/>
      <c r="F73" s="251"/>
      <c r="G73" s="252" t="s">
        <v>257</v>
      </c>
      <c r="H73" s="253" t="s">
        <v>398</v>
      </c>
      <c r="I73" s="259" t="s">
        <v>399</v>
      </c>
      <c r="J73" s="260">
        <v>1</v>
      </c>
      <c r="K73" s="261">
        <f>SUM(K74:K82)</f>
        <v>51999800</v>
      </c>
      <c r="L73" s="261"/>
      <c r="M73" s="261">
        <f t="shared" ref="M73" si="2">SUM(M74:M82)</f>
        <v>51999800</v>
      </c>
      <c r="N73" s="261"/>
      <c r="O73" s="261">
        <f t="shared" ref="O73" si="3">SUM(O74:O82)</f>
        <v>51999800</v>
      </c>
      <c r="P73" s="261"/>
      <c r="Q73" s="261">
        <f t="shared" ref="Q73" si="4">SUM(Q74:Q82)</f>
        <v>51999800</v>
      </c>
      <c r="R73" s="261"/>
      <c r="S73" s="261">
        <f t="shared" ref="S73" si="5">SUM(S74:S82)</f>
        <v>51999800</v>
      </c>
      <c r="T73" s="260">
        <v>1</v>
      </c>
      <c r="U73" s="261">
        <v>259999000</v>
      </c>
      <c r="V73" s="262" t="s">
        <v>386</v>
      </c>
      <c r="W73" s="262" t="s">
        <v>371</v>
      </c>
      <c r="X73" s="249"/>
    </row>
    <row r="74" spans="2:24" s="250" customFormat="1" ht="24">
      <c r="B74" s="251"/>
      <c r="C74" s="251"/>
      <c r="D74" s="251"/>
      <c r="E74" s="251"/>
      <c r="F74" s="251"/>
      <c r="G74" s="253" t="s">
        <v>372</v>
      </c>
      <c r="H74" s="253"/>
      <c r="I74" s="259"/>
      <c r="J74" s="260"/>
      <c r="K74" s="261">
        <v>19999800</v>
      </c>
      <c r="L74" s="260"/>
      <c r="M74" s="261">
        <v>19999800</v>
      </c>
      <c r="N74" s="260"/>
      <c r="O74" s="261">
        <v>19999800</v>
      </c>
      <c r="P74" s="260"/>
      <c r="Q74" s="261">
        <v>19999800</v>
      </c>
      <c r="R74" s="260"/>
      <c r="S74" s="261">
        <v>19999800</v>
      </c>
      <c r="T74" s="260"/>
      <c r="U74" s="261">
        <v>99999000</v>
      </c>
      <c r="V74" s="262"/>
      <c r="W74" s="262"/>
      <c r="X74" s="249"/>
    </row>
    <row r="75" spans="2:24" s="250" customFormat="1">
      <c r="B75" s="251"/>
      <c r="C75" s="251"/>
      <c r="D75" s="251"/>
      <c r="E75" s="251"/>
      <c r="F75" s="251"/>
      <c r="G75" s="253" t="s">
        <v>373</v>
      </c>
      <c r="H75" s="253"/>
      <c r="I75" s="259"/>
      <c r="J75" s="260"/>
      <c r="K75" s="261">
        <v>4000000</v>
      </c>
      <c r="L75" s="260"/>
      <c r="M75" s="261">
        <v>4000000</v>
      </c>
      <c r="N75" s="260"/>
      <c r="O75" s="261">
        <v>4000000</v>
      </c>
      <c r="P75" s="260"/>
      <c r="Q75" s="261">
        <v>4000000</v>
      </c>
      <c r="R75" s="260"/>
      <c r="S75" s="261">
        <v>4000000</v>
      </c>
      <c r="T75" s="260"/>
      <c r="U75" s="261">
        <v>20000000</v>
      </c>
      <c r="V75" s="262"/>
      <c r="W75" s="262"/>
      <c r="X75" s="249"/>
    </row>
    <row r="76" spans="2:24" s="250" customFormat="1">
      <c r="B76" s="251"/>
      <c r="C76" s="251"/>
      <c r="D76" s="251"/>
      <c r="E76" s="251"/>
      <c r="F76" s="251"/>
      <c r="G76" s="253" t="s">
        <v>400</v>
      </c>
      <c r="H76" s="253"/>
      <c r="I76" s="259"/>
      <c r="J76" s="260"/>
      <c r="K76" s="261">
        <v>4000000</v>
      </c>
      <c r="L76" s="260"/>
      <c r="M76" s="261">
        <v>4000000</v>
      </c>
      <c r="N76" s="260"/>
      <c r="O76" s="261">
        <v>4000000</v>
      </c>
      <c r="P76" s="260"/>
      <c r="Q76" s="261">
        <v>4000000</v>
      </c>
      <c r="R76" s="260"/>
      <c r="S76" s="261">
        <v>4000000</v>
      </c>
      <c r="T76" s="260"/>
      <c r="U76" s="261">
        <v>20000000</v>
      </c>
      <c r="V76" s="262"/>
      <c r="W76" s="262"/>
      <c r="X76" s="249"/>
    </row>
    <row r="77" spans="2:24" s="250" customFormat="1">
      <c r="B77" s="251"/>
      <c r="C77" s="251"/>
      <c r="D77" s="251"/>
      <c r="E77" s="251"/>
      <c r="F77" s="251"/>
      <c r="G77" s="253" t="s">
        <v>375</v>
      </c>
      <c r="H77" s="253"/>
      <c r="I77" s="259"/>
      <c r="J77" s="260"/>
      <c r="K77" s="261">
        <v>4000000</v>
      </c>
      <c r="L77" s="260"/>
      <c r="M77" s="261">
        <v>4000000</v>
      </c>
      <c r="N77" s="260"/>
      <c r="O77" s="261">
        <v>4000000</v>
      </c>
      <c r="P77" s="260"/>
      <c r="Q77" s="261">
        <v>4000000</v>
      </c>
      <c r="R77" s="260"/>
      <c r="S77" s="261">
        <v>4000000</v>
      </c>
      <c r="T77" s="260"/>
      <c r="U77" s="261">
        <v>20000000</v>
      </c>
      <c r="V77" s="262"/>
      <c r="W77" s="262"/>
      <c r="X77" s="249"/>
    </row>
    <row r="78" spans="2:24" s="250" customFormat="1">
      <c r="B78" s="251"/>
      <c r="C78" s="251"/>
      <c r="D78" s="251"/>
      <c r="E78" s="251"/>
      <c r="F78" s="251"/>
      <c r="G78" s="253" t="s">
        <v>376</v>
      </c>
      <c r="H78" s="253"/>
      <c r="I78" s="259"/>
      <c r="J78" s="260"/>
      <c r="K78" s="261">
        <v>4000000</v>
      </c>
      <c r="L78" s="260"/>
      <c r="M78" s="261">
        <v>4000000</v>
      </c>
      <c r="N78" s="260"/>
      <c r="O78" s="261">
        <v>4000000</v>
      </c>
      <c r="P78" s="260"/>
      <c r="Q78" s="261">
        <v>4000000</v>
      </c>
      <c r="R78" s="260"/>
      <c r="S78" s="261">
        <v>4000000</v>
      </c>
      <c r="T78" s="260"/>
      <c r="U78" s="261">
        <v>20000000</v>
      </c>
      <c r="V78" s="262"/>
      <c r="W78" s="262"/>
      <c r="X78" s="249"/>
    </row>
    <row r="79" spans="2:24" s="250" customFormat="1">
      <c r="B79" s="251"/>
      <c r="C79" s="251"/>
      <c r="D79" s="251"/>
      <c r="E79" s="251"/>
      <c r="F79" s="251"/>
      <c r="G79" s="253" t="s">
        <v>377</v>
      </c>
      <c r="H79" s="253"/>
      <c r="I79" s="259"/>
      <c r="J79" s="260"/>
      <c r="K79" s="261">
        <v>4000000</v>
      </c>
      <c r="L79" s="260"/>
      <c r="M79" s="261">
        <v>4000000</v>
      </c>
      <c r="N79" s="260"/>
      <c r="O79" s="261">
        <v>4000000</v>
      </c>
      <c r="P79" s="260"/>
      <c r="Q79" s="261">
        <v>4000000</v>
      </c>
      <c r="R79" s="260"/>
      <c r="S79" s="261">
        <v>4000000</v>
      </c>
      <c r="T79" s="260"/>
      <c r="U79" s="261">
        <v>20000000</v>
      </c>
      <c r="V79" s="262"/>
      <c r="W79" s="262"/>
      <c r="X79" s="249"/>
    </row>
    <row r="80" spans="2:24" s="250" customFormat="1">
      <c r="B80" s="251"/>
      <c r="C80" s="251"/>
      <c r="D80" s="251"/>
      <c r="E80" s="251"/>
      <c r="F80" s="251"/>
      <c r="G80" s="253" t="s">
        <v>378</v>
      </c>
      <c r="H80" s="253"/>
      <c r="I80" s="259"/>
      <c r="J80" s="260"/>
      <c r="K80" s="261">
        <v>4000000</v>
      </c>
      <c r="L80" s="260"/>
      <c r="M80" s="261">
        <v>4000000</v>
      </c>
      <c r="N80" s="260"/>
      <c r="O80" s="261">
        <v>4000000</v>
      </c>
      <c r="P80" s="260"/>
      <c r="Q80" s="261">
        <v>4000000</v>
      </c>
      <c r="R80" s="260"/>
      <c r="S80" s="261">
        <v>4000000</v>
      </c>
      <c r="T80" s="260"/>
      <c r="U80" s="261">
        <v>20000000</v>
      </c>
      <c r="V80" s="262"/>
      <c r="W80" s="262"/>
      <c r="X80" s="249"/>
    </row>
    <row r="81" spans="2:24" s="250" customFormat="1">
      <c r="B81" s="251"/>
      <c r="C81" s="251"/>
      <c r="D81" s="251"/>
      <c r="E81" s="251"/>
      <c r="F81" s="251"/>
      <c r="G81" s="253" t="s">
        <v>379</v>
      </c>
      <c r="H81" s="253"/>
      <c r="I81" s="259"/>
      <c r="J81" s="260"/>
      <c r="K81" s="261">
        <v>4000000</v>
      </c>
      <c r="L81" s="260"/>
      <c r="M81" s="261">
        <v>4000000</v>
      </c>
      <c r="N81" s="260"/>
      <c r="O81" s="261">
        <v>4000000</v>
      </c>
      <c r="P81" s="260"/>
      <c r="Q81" s="261">
        <v>4000000</v>
      </c>
      <c r="R81" s="260"/>
      <c r="S81" s="261">
        <v>4000000</v>
      </c>
      <c r="T81" s="260"/>
      <c r="U81" s="261">
        <v>20000000</v>
      </c>
      <c r="V81" s="262"/>
      <c r="W81" s="262"/>
      <c r="X81" s="249"/>
    </row>
    <row r="82" spans="2:24" s="250" customFormat="1">
      <c r="B82" s="251"/>
      <c r="C82" s="251"/>
      <c r="D82" s="251"/>
      <c r="E82" s="251"/>
      <c r="F82" s="251"/>
      <c r="G82" s="253" t="s">
        <v>380</v>
      </c>
      <c r="H82" s="253"/>
      <c r="I82" s="259"/>
      <c r="J82" s="260"/>
      <c r="K82" s="261">
        <v>4000000</v>
      </c>
      <c r="L82" s="260"/>
      <c r="M82" s="261">
        <v>4000000</v>
      </c>
      <c r="N82" s="260"/>
      <c r="O82" s="261">
        <v>4000000</v>
      </c>
      <c r="P82" s="260"/>
      <c r="Q82" s="261">
        <v>4000000</v>
      </c>
      <c r="R82" s="260"/>
      <c r="S82" s="261">
        <v>4000000</v>
      </c>
      <c r="T82" s="260"/>
      <c r="U82" s="261">
        <v>20000000</v>
      </c>
      <c r="V82" s="262"/>
      <c r="W82" s="262"/>
      <c r="X82" s="249"/>
    </row>
    <row r="83" spans="2:24" s="250" customFormat="1" ht="36.75" customHeight="1">
      <c r="B83" s="251"/>
      <c r="C83" s="251"/>
      <c r="D83" s="251"/>
      <c r="E83" s="251"/>
      <c r="F83" s="251"/>
      <c r="G83" s="263" t="s">
        <v>401</v>
      </c>
      <c r="H83" s="251" t="s">
        <v>402</v>
      </c>
      <c r="I83" s="259" t="s">
        <v>403</v>
      </c>
      <c r="J83" s="260">
        <v>1</v>
      </c>
      <c r="K83" s="261">
        <f>SUM(K84:K92)</f>
        <v>59000000</v>
      </c>
      <c r="L83" s="261"/>
      <c r="M83" s="261">
        <f t="shared" ref="M83" si="6">SUM(M84:M92)</f>
        <v>59000000</v>
      </c>
      <c r="N83" s="260">
        <v>1</v>
      </c>
      <c r="O83" s="264">
        <f>SUM(O84:O92)</f>
        <v>59000000</v>
      </c>
      <c r="P83" s="260">
        <v>1</v>
      </c>
      <c r="Q83" s="261">
        <f>SUM(Q84:Q92)</f>
        <v>59000000</v>
      </c>
      <c r="R83" s="265">
        <v>1</v>
      </c>
      <c r="S83" s="261">
        <f t="shared" ref="S83" si="7">SUM(S84:S92)</f>
        <v>59000000</v>
      </c>
      <c r="T83" s="260">
        <v>1</v>
      </c>
      <c r="U83" s="261">
        <v>295000000</v>
      </c>
      <c r="V83" s="262" t="s">
        <v>386</v>
      </c>
      <c r="W83" s="262" t="s">
        <v>371</v>
      </c>
      <c r="X83" s="249"/>
    </row>
    <row r="84" spans="2:24" s="250" customFormat="1" ht="18" customHeight="1">
      <c r="B84" s="251"/>
      <c r="C84" s="251"/>
      <c r="D84" s="266"/>
      <c r="E84" s="266"/>
      <c r="F84" s="251"/>
      <c r="G84" s="251" t="s">
        <v>372</v>
      </c>
      <c r="H84" s="251"/>
      <c r="I84" s="259"/>
      <c r="J84" s="260"/>
      <c r="K84" s="261">
        <v>20000000</v>
      </c>
      <c r="L84" s="260"/>
      <c r="M84" s="261">
        <v>20000000</v>
      </c>
      <c r="N84" s="261"/>
      <c r="O84" s="261">
        <v>20000000</v>
      </c>
      <c r="P84" s="261"/>
      <c r="Q84" s="261">
        <v>20000000</v>
      </c>
      <c r="R84" s="261"/>
      <c r="S84" s="261">
        <v>20000000</v>
      </c>
      <c r="T84" s="260"/>
      <c r="U84" s="261"/>
      <c r="V84" s="262" t="s">
        <v>404</v>
      </c>
      <c r="W84" s="262"/>
      <c r="X84" s="249"/>
    </row>
    <row r="85" spans="2:24" s="250" customFormat="1" ht="19.5" customHeight="1">
      <c r="B85" s="251"/>
      <c r="C85" s="251"/>
      <c r="D85" s="251"/>
      <c r="E85" s="251"/>
      <c r="F85" s="251"/>
      <c r="G85" s="251" t="s">
        <v>373</v>
      </c>
      <c r="H85" s="251"/>
      <c r="I85" s="259"/>
      <c r="J85" s="260"/>
      <c r="K85" s="261">
        <v>5000000</v>
      </c>
      <c r="L85" s="260"/>
      <c r="M85" s="261">
        <v>5000000</v>
      </c>
      <c r="N85" s="261"/>
      <c r="O85" s="261">
        <v>5000000</v>
      </c>
      <c r="P85" s="261"/>
      <c r="Q85" s="261">
        <v>5000000</v>
      </c>
      <c r="R85" s="261"/>
      <c r="S85" s="261">
        <v>5000000</v>
      </c>
      <c r="T85" s="260"/>
      <c r="U85" s="261"/>
      <c r="V85" s="262"/>
      <c r="W85" s="262"/>
      <c r="X85" s="249"/>
    </row>
    <row r="86" spans="2:24" s="250" customFormat="1" ht="18" customHeight="1">
      <c r="B86" s="251"/>
      <c r="C86" s="251"/>
      <c r="D86" s="251"/>
      <c r="E86" s="251"/>
      <c r="F86" s="251"/>
      <c r="G86" s="251" t="s">
        <v>374</v>
      </c>
      <c r="H86" s="251"/>
      <c r="I86" s="259"/>
      <c r="J86" s="260"/>
      <c r="K86" s="261">
        <v>5000000</v>
      </c>
      <c r="L86" s="260"/>
      <c r="M86" s="261">
        <v>5000000</v>
      </c>
      <c r="N86" s="261"/>
      <c r="O86" s="261">
        <v>5000000</v>
      </c>
      <c r="P86" s="261"/>
      <c r="Q86" s="261">
        <v>5000000</v>
      </c>
      <c r="R86" s="261"/>
      <c r="S86" s="261">
        <v>5000000</v>
      </c>
      <c r="T86" s="260"/>
      <c r="U86" s="261"/>
      <c r="V86" s="262"/>
      <c r="W86" s="262"/>
      <c r="X86" s="249"/>
    </row>
    <row r="87" spans="2:24" s="250" customFormat="1" ht="18" customHeight="1">
      <c r="B87" s="251"/>
      <c r="C87" s="251"/>
      <c r="D87" s="251"/>
      <c r="E87" s="251"/>
      <c r="F87" s="251"/>
      <c r="G87" s="251" t="s">
        <v>375</v>
      </c>
      <c r="H87" s="251"/>
      <c r="I87" s="259"/>
      <c r="J87" s="260"/>
      <c r="K87" s="261">
        <v>5000000</v>
      </c>
      <c r="L87" s="260"/>
      <c r="M87" s="261">
        <v>5000000</v>
      </c>
      <c r="N87" s="261"/>
      <c r="O87" s="261">
        <v>5000000</v>
      </c>
      <c r="P87" s="261"/>
      <c r="Q87" s="261">
        <v>5000000</v>
      </c>
      <c r="R87" s="261"/>
      <c r="S87" s="261">
        <v>5000000</v>
      </c>
      <c r="T87" s="260"/>
      <c r="U87" s="261"/>
      <c r="V87" s="262"/>
      <c r="W87" s="262"/>
      <c r="X87" s="249"/>
    </row>
    <row r="88" spans="2:24" s="250" customFormat="1" ht="18" customHeight="1">
      <c r="B88" s="251"/>
      <c r="C88" s="251"/>
      <c r="D88" s="251"/>
      <c r="E88" s="251"/>
      <c r="F88" s="251"/>
      <c r="G88" s="251" t="s">
        <v>376</v>
      </c>
      <c r="H88" s="251"/>
      <c r="I88" s="259"/>
      <c r="J88" s="260"/>
      <c r="K88" s="261">
        <v>5000000</v>
      </c>
      <c r="L88" s="260"/>
      <c r="M88" s="261">
        <v>5000000</v>
      </c>
      <c r="N88" s="261"/>
      <c r="O88" s="261">
        <v>5000000</v>
      </c>
      <c r="P88" s="261"/>
      <c r="Q88" s="261">
        <v>5000000</v>
      </c>
      <c r="R88" s="261"/>
      <c r="S88" s="261">
        <v>5000000</v>
      </c>
      <c r="T88" s="260"/>
      <c r="U88" s="261"/>
      <c r="V88" s="262"/>
      <c r="W88" s="262"/>
      <c r="X88" s="249"/>
    </row>
    <row r="89" spans="2:24" s="250" customFormat="1" ht="16.5" customHeight="1">
      <c r="B89" s="251"/>
      <c r="C89" s="251"/>
      <c r="D89" s="251"/>
      <c r="E89" s="251"/>
      <c r="F89" s="251"/>
      <c r="G89" s="251" t="s">
        <v>377</v>
      </c>
      <c r="H89" s="251"/>
      <c r="I89" s="259"/>
      <c r="J89" s="260"/>
      <c r="K89" s="261">
        <v>5000000</v>
      </c>
      <c r="L89" s="260"/>
      <c r="M89" s="261">
        <v>5000000</v>
      </c>
      <c r="N89" s="261"/>
      <c r="O89" s="261">
        <v>5000000</v>
      </c>
      <c r="P89" s="261"/>
      <c r="Q89" s="261">
        <v>5000000</v>
      </c>
      <c r="R89" s="261"/>
      <c r="S89" s="261">
        <v>5000000</v>
      </c>
      <c r="T89" s="260"/>
      <c r="U89" s="261"/>
      <c r="V89" s="262"/>
      <c r="W89" s="262"/>
      <c r="X89" s="249"/>
    </row>
    <row r="90" spans="2:24" s="250" customFormat="1" ht="17.25" customHeight="1">
      <c r="B90" s="251"/>
      <c r="C90" s="251"/>
      <c r="D90" s="251"/>
      <c r="E90" s="251"/>
      <c r="F90" s="251"/>
      <c r="G90" s="251" t="s">
        <v>378</v>
      </c>
      <c r="H90" s="251"/>
      <c r="I90" s="259"/>
      <c r="J90" s="260"/>
      <c r="K90" s="261">
        <v>5000000</v>
      </c>
      <c r="L90" s="260"/>
      <c r="M90" s="261">
        <v>5000000</v>
      </c>
      <c r="N90" s="261"/>
      <c r="O90" s="261">
        <v>5000000</v>
      </c>
      <c r="P90" s="261"/>
      <c r="Q90" s="261">
        <v>5000000</v>
      </c>
      <c r="R90" s="261"/>
      <c r="S90" s="261">
        <v>5000000</v>
      </c>
      <c r="T90" s="260"/>
      <c r="U90" s="261"/>
      <c r="V90" s="262"/>
      <c r="W90" s="262"/>
      <c r="X90" s="249"/>
    </row>
    <row r="91" spans="2:24" s="250" customFormat="1" ht="18" customHeight="1">
      <c r="B91" s="251"/>
      <c r="C91" s="251"/>
      <c r="D91" s="251"/>
      <c r="E91" s="251"/>
      <c r="F91" s="251"/>
      <c r="G91" s="251" t="s">
        <v>379</v>
      </c>
      <c r="H91" s="251"/>
      <c r="I91" s="259"/>
      <c r="J91" s="260"/>
      <c r="K91" s="261">
        <v>5000000</v>
      </c>
      <c r="L91" s="260"/>
      <c r="M91" s="261">
        <v>5000000</v>
      </c>
      <c r="N91" s="261"/>
      <c r="O91" s="261">
        <v>5000000</v>
      </c>
      <c r="P91" s="261"/>
      <c r="Q91" s="261">
        <v>5000000</v>
      </c>
      <c r="R91" s="261"/>
      <c r="S91" s="261">
        <v>5000000</v>
      </c>
      <c r="T91" s="260"/>
      <c r="U91" s="261"/>
      <c r="V91" s="262"/>
      <c r="W91" s="262"/>
      <c r="X91" s="249"/>
    </row>
    <row r="92" spans="2:24" s="250" customFormat="1" ht="17.25" customHeight="1">
      <c r="B92" s="251"/>
      <c r="C92" s="251"/>
      <c r="D92" s="251"/>
      <c r="E92" s="251"/>
      <c r="F92" s="251"/>
      <c r="G92" s="251" t="s">
        <v>380</v>
      </c>
      <c r="H92" s="251"/>
      <c r="I92" s="259"/>
      <c r="J92" s="260"/>
      <c r="K92" s="261">
        <v>4000000</v>
      </c>
      <c r="L92" s="260"/>
      <c r="M92" s="261">
        <v>4000000</v>
      </c>
      <c r="N92" s="261"/>
      <c r="O92" s="261">
        <v>4000000</v>
      </c>
      <c r="P92" s="261"/>
      <c r="Q92" s="261">
        <v>4000000</v>
      </c>
      <c r="R92" s="261"/>
      <c r="S92" s="261">
        <v>4000000</v>
      </c>
      <c r="T92" s="260"/>
      <c r="U92" s="261"/>
      <c r="V92" s="262"/>
      <c r="W92" s="262"/>
      <c r="X92" s="249"/>
    </row>
    <row r="93" spans="2:24" s="250" customFormat="1" ht="30" customHeight="1">
      <c r="B93" s="251"/>
      <c r="C93" s="251"/>
      <c r="D93" s="251"/>
      <c r="E93" s="251"/>
      <c r="F93" s="251"/>
      <c r="G93" s="263" t="s">
        <v>405</v>
      </c>
      <c r="H93" s="251" t="s">
        <v>406</v>
      </c>
      <c r="I93" s="259" t="s">
        <v>407</v>
      </c>
      <c r="J93" s="260">
        <v>1</v>
      </c>
      <c r="K93" s="267">
        <f>SUM(K94:K102)</f>
        <v>250325000</v>
      </c>
      <c r="L93" s="260">
        <v>1</v>
      </c>
      <c r="M93" s="267">
        <f>SUM(M94:M102)</f>
        <v>250325000</v>
      </c>
      <c r="N93" s="260">
        <v>1</v>
      </c>
      <c r="O93" s="268">
        <f>SUM(O94:O102)</f>
        <v>250325000</v>
      </c>
      <c r="P93" s="260">
        <v>1</v>
      </c>
      <c r="Q93" s="267">
        <f>SUM(Q94:Q102)</f>
        <v>250325000</v>
      </c>
      <c r="R93" s="260">
        <v>1</v>
      </c>
      <c r="S93" s="267">
        <f>SUM(R94:S102)</f>
        <v>250325000</v>
      </c>
      <c r="T93" s="260">
        <v>1</v>
      </c>
      <c r="U93" s="267">
        <v>1260721400</v>
      </c>
      <c r="V93" s="262" t="s">
        <v>386</v>
      </c>
      <c r="W93" s="262" t="s">
        <v>371</v>
      </c>
      <c r="X93" s="249"/>
    </row>
    <row r="94" spans="2:24" s="250" customFormat="1" ht="16.5" customHeight="1">
      <c r="B94" s="251"/>
      <c r="C94" s="251"/>
      <c r="D94" s="251"/>
      <c r="E94" s="251"/>
      <c r="F94" s="251"/>
      <c r="G94" s="251" t="s">
        <v>372</v>
      </c>
      <c r="H94" s="251"/>
      <c r="I94" s="259"/>
      <c r="J94" s="260"/>
      <c r="K94" s="267">
        <v>54675500</v>
      </c>
      <c r="L94" s="267"/>
      <c r="M94" s="267">
        <v>54675500</v>
      </c>
      <c r="N94" s="267"/>
      <c r="O94" s="267">
        <v>54675500</v>
      </c>
      <c r="P94" s="267"/>
      <c r="Q94" s="267">
        <v>54675500</v>
      </c>
      <c r="R94" s="267"/>
      <c r="S94" s="267">
        <v>54675500</v>
      </c>
      <c r="T94" s="260"/>
      <c r="U94" s="267"/>
      <c r="V94" s="262"/>
      <c r="W94" s="262"/>
      <c r="X94" s="249"/>
    </row>
    <row r="95" spans="2:24" s="250" customFormat="1" ht="18.75" customHeight="1">
      <c r="B95" s="251"/>
      <c r="C95" s="251"/>
      <c r="D95" s="251"/>
      <c r="E95" s="251"/>
      <c r="F95" s="251"/>
      <c r="G95" s="251" t="s">
        <v>373</v>
      </c>
      <c r="H95" s="251"/>
      <c r="I95" s="259"/>
      <c r="J95" s="260"/>
      <c r="K95" s="267">
        <v>22862500</v>
      </c>
      <c r="L95" s="267"/>
      <c r="M95" s="267">
        <v>22862500</v>
      </c>
      <c r="N95" s="267"/>
      <c r="O95" s="267">
        <v>22862500</v>
      </c>
      <c r="P95" s="267"/>
      <c r="Q95" s="267">
        <v>22862500</v>
      </c>
      <c r="R95" s="267"/>
      <c r="S95" s="267">
        <v>22862500</v>
      </c>
      <c r="T95" s="260"/>
      <c r="U95" s="267"/>
      <c r="V95" s="262"/>
      <c r="W95" s="262"/>
      <c r="X95" s="249"/>
    </row>
    <row r="96" spans="2:24" s="250" customFormat="1" ht="18" customHeight="1">
      <c r="B96" s="251"/>
      <c r="C96" s="251"/>
      <c r="D96" s="251"/>
      <c r="E96" s="251"/>
      <c r="F96" s="251"/>
      <c r="G96" s="251" t="s">
        <v>374</v>
      </c>
      <c r="H96" s="251"/>
      <c r="I96" s="259"/>
      <c r="J96" s="260"/>
      <c r="K96" s="267">
        <v>25000000</v>
      </c>
      <c r="L96" s="267"/>
      <c r="M96" s="267">
        <v>25000000</v>
      </c>
      <c r="N96" s="267"/>
      <c r="O96" s="267">
        <v>25000000</v>
      </c>
      <c r="P96" s="267"/>
      <c r="Q96" s="267">
        <v>25000000</v>
      </c>
      <c r="R96" s="267"/>
      <c r="S96" s="267">
        <v>25000000</v>
      </c>
      <c r="T96" s="260"/>
      <c r="U96" s="267"/>
      <c r="V96" s="262"/>
      <c r="W96" s="262"/>
      <c r="X96" s="249"/>
    </row>
    <row r="97" spans="2:24" s="250" customFormat="1" ht="17.25" customHeight="1">
      <c r="B97" s="251"/>
      <c r="C97" s="251"/>
      <c r="D97" s="251"/>
      <c r="E97" s="251"/>
      <c r="F97" s="251"/>
      <c r="G97" s="251" t="s">
        <v>375</v>
      </c>
      <c r="H97" s="251"/>
      <c r="I97" s="259"/>
      <c r="J97" s="260"/>
      <c r="K97" s="267">
        <v>22800000</v>
      </c>
      <c r="L97" s="267"/>
      <c r="M97" s="267">
        <v>22800000</v>
      </c>
      <c r="N97" s="267"/>
      <c r="O97" s="267">
        <v>22800000</v>
      </c>
      <c r="P97" s="267"/>
      <c r="Q97" s="267">
        <v>22800000</v>
      </c>
      <c r="R97" s="267"/>
      <c r="S97" s="267">
        <v>22800000</v>
      </c>
      <c r="T97" s="260"/>
      <c r="U97" s="267"/>
      <c r="V97" s="262"/>
      <c r="W97" s="262"/>
      <c r="X97" s="249"/>
    </row>
    <row r="98" spans="2:24" s="250" customFormat="1" ht="18.75" customHeight="1">
      <c r="B98" s="251"/>
      <c r="C98" s="251"/>
      <c r="D98" s="251"/>
      <c r="E98" s="251"/>
      <c r="F98" s="251"/>
      <c r="G98" s="251" t="s">
        <v>376</v>
      </c>
      <c r="H98" s="251"/>
      <c r="I98" s="259"/>
      <c r="J98" s="260"/>
      <c r="K98" s="267">
        <v>24991000</v>
      </c>
      <c r="L98" s="267"/>
      <c r="M98" s="267">
        <v>24991000</v>
      </c>
      <c r="N98" s="267"/>
      <c r="O98" s="267">
        <v>24991000</v>
      </c>
      <c r="P98" s="267"/>
      <c r="Q98" s="267">
        <v>24991000</v>
      </c>
      <c r="R98" s="267"/>
      <c r="S98" s="267">
        <v>24991000</v>
      </c>
      <c r="T98" s="260"/>
      <c r="U98" s="267"/>
      <c r="V98" s="262"/>
      <c r="W98" s="262"/>
      <c r="X98" s="249"/>
    </row>
    <row r="99" spans="2:24" s="250" customFormat="1" ht="19.5" customHeight="1">
      <c r="B99" s="251"/>
      <c r="C99" s="251"/>
      <c r="D99" s="251"/>
      <c r="E99" s="251"/>
      <c r="F99" s="251"/>
      <c r="G99" s="251" t="s">
        <v>377</v>
      </c>
      <c r="H99" s="251"/>
      <c r="I99" s="259"/>
      <c r="J99" s="260"/>
      <c r="K99" s="267">
        <v>24996000</v>
      </c>
      <c r="L99" s="267"/>
      <c r="M99" s="267">
        <v>24996000</v>
      </c>
      <c r="N99" s="267"/>
      <c r="O99" s="267">
        <v>24996000</v>
      </c>
      <c r="P99" s="267"/>
      <c r="Q99" s="267">
        <v>24996000</v>
      </c>
      <c r="R99" s="267"/>
      <c r="S99" s="267">
        <v>24996000</v>
      </c>
      <c r="T99" s="260"/>
      <c r="U99" s="267"/>
      <c r="V99" s="262"/>
      <c r="W99" s="262"/>
      <c r="X99" s="249"/>
    </row>
    <row r="100" spans="2:24" s="250" customFormat="1" ht="18.75" customHeight="1">
      <c r="B100" s="251"/>
      <c r="C100" s="251"/>
      <c r="D100" s="251"/>
      <c r="E100" s="251"/>
      <c r="F100" s="251"/>
      <c r="G100" s="251" t="s">
        <v>378</v>
      </c>
      <c r="H100" s="251"/>
      <c r="I100" s="259"/>
      <c r="J100" s="260"/>
      <c r="K100" s="267">
        <v>25000000</v>
      </c>
      <c r="L100" s="267"/>
      <c r="M100" s="267">
        <v>25000000</v>
      </c>
      <c r="N100" s="267"/>
      <c r="O100" s="267">
        <v>25000000</v>
      </c>
      <c r="P100" s="267"/>
      <c r="Q100" s="267">
        <v>25000000</v>
      </c>
      <c r="R100" s="267"/>
      <c r="S100" s="267">
        <v>25000000</v>
      </c>
      <c r="T100" s="260"/>
      <c r="U100" s="267"/>
      <c r="V100" s="262"/>
      <c r="W100" s="262"/>
      <c r="X100" s="249"/>
    </row>
    <row r="101" spans="2:24" s="250" customFormat="1" ht="18" customHeight="1">
      <c r="B101" s="251"/>
      <c r="C101" s="251"/>
      <c r="D101" s="251"/>
      <c r="E101" s="251"/>
      <c r="F101" s="251"/>
      <c r="G101" s="251" t="s">
        <v>379</v>
      </c>
      <c r="H101" s="251"/>
      <c r="I101" s="259"/>
      <c r="J101" s="260"/>
      <c r="K101" s="267">
        <v>25000000</v>
      </c>
      <c r="L101" s="267"/>
      <c r="M101" s="267">
        <v>25000000</v>
      </c>
      <c r="N101" s="267"/>
      <c r="O101" s="267">
        <v>25000000</v>
      </c>
      <c r="P101" s="267"/>
      <c r="Q101" s="267">
        <v>25000000</v>
      </c>
      <c r="R101" s="267"/>
      <c r="S101" s="267">
        <v>25000000</v>
      </c>
      <c r="T101" s="260"/>
      <c r="U101" s="267"/>
      <c r="V101" s="262"/>
      <c r="W101" s="262"/>
      <c r="X101" s="249"/>
    </row>
    <row r="102" spans="2:24" s="250" customFormat="1" ht="18.75" customHeight="1">
      <c r="B102" s="251"/>
      <c r="C102" s="251"/>
      <c r="D102" s="251"/>
      <c r="E102" s="251"/>
      <c r="F102" s="251"/>
      <c r="G102" s="251" t="s">
        <v>380</v>
      </c>
      <c r="H102" s="251"/>
      <c r="I102" s="259"/>
      <c r="J102" s="260"/>
      <c r="K102" s="267">
        <v>25000000</v>
      </c>
      <c r="L102" s="267"/>
      <c r="M102" s="267">
        <v>25000000</v>
      </c>
      <c r="N102" s="267"/>
      <c r="O102" s="267">
        <v>25000000</v>
      </c>
      <c r="P102" s="267"/>
      <c r="Q102" s="267">
        <v>25000000</v>
      </c>
      <c r="R102" s="267"/>
      <c r="S102" s="267">
        <v>25000000</v>
      </c>
      <c r="T102" s="260"/>
      <c r="U102" s="267"/>
      <c r="V102" s="262"/>
      <c r="W102" s="262"/>
      <c r="X102" s="249"/>
    </row>
    <row r="103" spans="2:24" s="250" customFormat="1" ht="33.75" customHeight="1">
      <c r="B103" s="251"/>
      <c r="C103" s="251"/>
      <c r="D103" s="251"/>
      <c r="E103" s="251"/>
      <c r="F103" s="251"/>
      <c r="G103" s="263" t="s">
        <v>408</v>
      </c>
      <c r="H103" s="251" t="s">
        <v>409</v>
      </c>
      <c r="I103" s="262" t="s">
        <v>410</v>
      </c>
      <c r="J103" s="260">
        <v>1</v>
      </c>
      <c r="K103" s="269">
        <v>240000000</v>
      </c>
      <c r="L103" s="260">
        <v>1</v>
      </c>
      <c r="M103" s="270">
        <v>240000000</v>
      </c>
      <c r="N103" s="260">
        <v>1</v>
      </c>
      <c r="O103" s="271">
        <v>240000000</v>
      </c>
      <c r="P103" s="260">
        <v>1</v>
      </c>
      <c r="Q103" s="269">
        <v>240000000</v>
      </c>
      <c r="R103" s="260">
        <v>1</v>
      </c>
      <c r="S103" s="269">
        <v>240000000</v>
      </c>
      <c r="T103" s="260">
        <v>1</v>
      </c>
      <c r="U103" s="267">
        <v>1200000000</v>
      </c>
      <c r="V103" s="262" t="s">
        <v>386</v>
      </c>
      <c r="W103" s="262" t="s">
        <v>371</v>
      </c>
      <c r="X103" s="249"/>
    </row>
    <row r="104" spans="2:24" s="250" customFormat="1" ht="30.75" customHeight="1">
      <c r="B104" s="251"/>
      <c r="C104" s="251"/>
      <c r="D104" s="251"/>
      <c r="E104" s="251"/>
      <c r="F104" s="251"/>
      <c r="G104" s="263" t="s">
        <v>411</v>
      </c>
      <c r="H104" s="251" t="s">
        <v>412</v>
      </c>
      <c r="I104" s="259" t="s">
        <v>413</v>
      </c>
      <c r="J104" s="272">
        <v>1</v>
      </c>
      <c r="K104" s="270" t="s">
        <v>414</v>
      </c>
      <c r="L104" s="272">
        <v>1</v>
      </c>
      <c r="M104" s="270">
        <v>318620000</v>
      </c>
      <c r="N104" s="272">
        <v>1</v>
      </c>
      <c r="O104" s="271">
        <v>318620000</v>
      </c>
      <c r="P104" s="272">
        <v>1</v>
      </c>
      <c r="Q104" s="270">
        <v>318620000</v>
      </c>
      <c r="R104" s="272">
        <v>1</v>
      </c>
      <c r="S104" s="270">
        <v>318620000</v>
      </c>
      <c r="T104" s="260">
        <v>1</v>
      </c>
      <c r="U104" s="270">
        <v>1593100000</v>
      </c>
      <c r="V104" s="259" t="s">
        <v>386</v>
      </c>
      <c r="W104" s="259" t="s">
        <v>371</v>
      </c>
      <c r="X104" s="249"/>
    </row>
    <row r="105" spans="2:24" s="250" customFormat="1" ht="75.75" customHeight="1">
      <c r="B105" s="241"/>
      <c r="C105" s="241"/>
      <c r="D105" s="241"/>
      <c r="E105" s="241"/>
      <c r="F105" s="242" t="s">
        <v>415</v>
      </c>
      <c r="G105" s="243" t="s">
        <v>263</v>
      </c>
      <c r="H105" s="242" t="s">
        <v>416</v>
      </c>
      <c r="I105" s="273"/>
      <c r="J105" s="245"/>
      <c r="K105" s="246"/>
      <c r="L105" s="245"/>
      <c r="M105" s="246"/>
      <c r="N105" s="246"/>
      <c r="O105" s="246"/>
      <c r="P105" s="246"/>
      <c r="Q105" s="246"/>
      <c r="R105" s="246"/>
      <c r="S105" s="246"/>
      <c r="T105" s="245"/>
      <c r="U105" s="247"/>
      <c r="V105" s="248"/>
      <c r="W105" s="248"/>
      <c r="X105" s="249" t="s">
        <v>404</v>
      </c>
    </row>
    <row r="106" spans="2:24" s="250" customFormat="1" ht="18.75" customHeight="1">
      <c r="B106" s="251"/>
      <c r="C106" s="251"/>
      <c r="D106" s="251"/>
      <c r="E106" s="251"/>
      <c r="F106" s="251"/>
      <c r="G106" s="274" t="s">
        <v>417</v>
      </c>
      <c r="H106" s="251" t="s">
        <v>418</v>
      </c>
      <c r="I106" s="259">
        <v>0</v>
      </c>
      <c r="J106" s="260">
        <v>1</v>
      </c>
      <c r="K106" s="267">
        <f>SUM(K107:K115)</f>
        <v>177500000</v>
      </c>
      <c r="L106" s="275" t="s">
        <v>362</v>
      </c>
      <c r="M106" s="261">
        <f>SUM(M107:M115)</f>
        <v>200000000</v>
      </c>
      <c r="N106" s="276" t="s">
        <v>362</v>
      </c>
      <c r="O106" s="268">
        <f>SUM(O107:O115)</f>
        <v>250000000</v>
      </c>
      <c r="P106" s="276" t="s">
        <v>362</v>
      </c>
      <c r="Q106" s="267">
        <f>SUM(Q107:Q115)</f>
        <v>240000000</v>
      </c>
      <c r="R106" s="276" t="s">
        <v>362</v>
      </c>
      <c r="S106" s="267">
        <f>SUM(R107:S115)</f>
        <v>350000000</v>
      </c>
      <c r="T106" s="277" t="s">
        <v>362</v>
      </c>
      <c r="U106" s="267">
        <v>1277500000</v>
      </c>
      <c r="V106" s="262" t="s">
        <v>386</v>
      </c>
      <c r="W106" s="262" t="s">
        <v>371</v>
      </c>
      <c r="X106" s="249" t="s">
        <v>419</v>
      </c>
    </row>
    <row r="107" spans="2:24" s="250" customFormat="1" ht="18.75" customHeight="1">
      <c r="B107" s="251"/>
      <c r="C107" s="251"/>
      <c r="D107" s="251"/>
      <c r="E107" s="251"/>
      <c r="F107" s="251"/>
      <c r="G107" s="278" t="s">
        <v>372</v>
      </c>
      <c r="H107" s="251"/>
      <c r="I107" s="259"/>
      <c r="J107" s="260"/>
      <c r="K107" s="267">
        <v>0</v>
      </c>
      <c r="L107" s="260"/>
      <c r="M107" s="261">
        <v>40000000</v>
      </c>
      <c r="N107" s="265"/>
      <c r="O107" s="267">
        <v>50000000</v>
      </c>
      <c r="P107" s="265"/>
      <c r="Q107" s="267" t="s">
        <v>420</v>
      </c>
      <c r="R107" s="265"/>
      <c r="S107" s="267">
        <v>70000000</v>
      </c>
      <c r="T107" s="262"/>
      <c r="U107" s="267"/>
      <c r="V107" s="262"/>
      <c r="W107" s="262"/>
      <c r="X107" s="249"/>
    </row>
    <row r="108" spans="2:24" s="250" customFormat="1" ht="18.75" customHeight="1">
      <c r="B108" s="251"/>
      <c r="C108" s="251"/>
      <c r="D108" s="251"/>
      <c r="E108" s="251"/>
      <c r="F108" s="251"/>
      <c r="G108" s="278" t="s">
        <v>373</v>
      </c>
      <c r="H108" s="251"/>
      <c r="I108" s="259"/>
      <c r="J108" s="260"/>
      <c r="K108" s="267">
        <v>0</v>
      </c>
      <c r="L108" s="260"/>
      <c r="M108" s="261">
        <v>20000000</v>
      </c>
      <c r="N108" s="265"/>
      <c r="O108" s="267">
        <v>25000000</v>
      </c>
      <c r="P108" s="265"/>
      <c r="Q108" s="267">
        <v>30000000</v>
      </c>
      <c r="R108" s="265"/>
      <c r="S108" s="267">
        <v>35000000</v>
      </c>
      <c r="T108" s="262"/>
      <c r="U108" s="267"/>
      <c r="V108" s="262"/>
      <c r="W108" s="262"/>
      <c r="X108" s="249"/>
    </row>
    <row r="109" spans="2:24" s="250" customFormat="1" ht="18.75" customHeight="1">
      <c r="B109" s="251"/>
      <c r="C109" s="251"/>
      <c r="D109" s="251"/>
      <c r="E109" s="251"/>
      <c r="F109" s="251"/>
      <c r="G109" s="278" t="s">
        <v>374</v>
      </c>
      <c r="H109" s="251"/>
      <c r="I109" s="259"/>
      <c r="J109" s="260"/>
      <c r="K109" s="267">
        <v>10000000</v>
      </c>
      <c r="L109" s="260"/>
      <c r="M109" s="261">
        <v>20000000</v>
      </c>
      <c r="N109" s="265"/>
      <c r="O109" s="267">
        <v>25000000</v>
      </c>
      <c r="P109" s="265"/>
      <c r="Q109" s="267">
        <v>30000000</v>
      </c>
      <c r="R109" s="265"/>
      <c r="S109" s="267">
        <v>35000000</v>
      </c>
      <c r="T109" s="262"/>
      <c r="U109" s="267"/>
      <c r="V109" s="262"/>
      <c r="W109" s="262"/>
      <c r="X109" s="249"/>
    </row>
    <row r="110" spans="2:24" s="250" customFormat="1" ht="18.75" customHeight="1">
      <c r="B110" s="251"/>
      <c r="C110" s="251"/>
      <c r="D110" s="251"/>
      <c r="E110" s="251"/>
      <c r="F110" s="251"/>
      <c r="G110" s="278" t="s">
        <v>375</v>
      </c>
      <c r="H110" s="251"/>
      <c r="I110" s="259"/>
      <c r="J110" s="260"/>
      <c r="K110" s="267">
        <v>100000000</v>
      </c>
      <c r="L110" s="260"/>
      <c r="M110" s="261">
        <v>20000000</v>
      </c>
      <c r="N110" s="265"/>
      <c r="O110" s="267">
        <v>25000000</v>
      </c>
      <c r="P110" s="265"/>
      <c r="Q110" s="267">
        <v>30000000</v>
      </c>
      <c r="R110" s="265"/>
      <c r="S110" s="267">
        <v>35000000</v>
      </c>
      <c r="T110" s="262"/>
      <c r="U110" s="267"/>
      <c r="V110" s="262"/>
      <c r="W110" s="262"/>
      <c r="X110" s="249"/>
    </row>
    <row r="111" spans="2:24" s="250" customFormat="1" ht="18.75" customHeight="1">
      <c r="B111" s="251"/>
      <c r="C111" s="251"/>
      <c r="D111" s="251"/>
      <c r="E111" s="251"/>
      <c r="F111" s="251"/>
      <c r="G111" s="278" t="s">
        <v>376</v>
      </c>
      <c r="H111" s="251"/>
      <c r="I111" s="259"/>
      <c r="J111" s="260"/>
      <c r="K111" s="267">
        <v>15000000</v>
      </c>
      <c r="L111" s="260"/>
      <c r="M111" s="261">
        <v>20000000</v>
      </c>
      <c r="N111" s="265"/>
      <c r="O111" s="267">
        <v>25000000</v>
      </c>
      <c r="P111" s="265"/>
      <c r="Q111" s="267">
        <v>30000000</v>
      </c>
      <c r="R111" s="265"/>
      <c r="S111" s="267">
        <v>35000000</v>
      </c>
      <c r="T111" s="262"/>
      <c r="U111" s="267"/>
      <c r="V111" s="262"/>
      <c r="W111" s="262"/>
      <c r="X111" s="249"/>
    </row>
    <row r="112" spans="2:24" s="250" customFormat="1" ht="18.75" customHeight="1">
      <c r="B112" s="251"/>
      <c r="C112" s="251"/>
      <c r="D112" s="251"/>
      <c r="E112" s="251"/>
      <c r="F112" s="251"/>
      <c r="G112" s="278" t="s">
        <v>377</v>
      </c>
      <c r="H112" s="251"/>
      <c r="I112" s="259"/>
      <c r="J112" s="260"/>
      <c r="K112" s="267">
        <v>15000000</v>
      </c>
      <c r="L112" s="260"/>
      <c r="M112" s="261">
        <v>20000000</v>
      </c>
      <c r="N112" s="265"/>
      <c r="O112" s="267">
        <v>25000000</v>
      </c>
      <c r="P112" s="265"/>
      <c r="Q112" s="267">
        <v>30000000</v>
      </c>
      <c r="R112" s="265"/>
      <c r="S112" s="267">
        <v>35000000</v>
      </c>
      <c r="T112" s="262"/>
      <c r="U112" s="267"/>
      <c r="V112" s="262"/>
      <c r="W112" s="262"/>
      <c r="X112" s="249"/>
    </row>
    <row r="113" spans="2:24" s="250" customFormat="1" ht="18.75" customHeight="1">
      <c r="B113" s="251"/>
      <c r="C113" s="251"/>
      <c r="D113" s="251"/>
      <c r="E113" s="251"/>
      <c r="F113" s="251"/>
      <c r="G113" s="278" t="s">
        <v>378</v>
      </c>
      <c r="H113" s="251"/>
      <c r="I113" s="259"/>
      <c r="J113" s="260"/>
      <c r="K113" s="267">
        <v>10000000</v>
      </c>
      <c r="L113" s="260"/>
      <c r="M113" s="261">
        <v>20000000</v>
      </c>
      <c r="N113" s="265"/>
      <c r="O113" s="267">
        <v>25000000</v>
      </c>
      <c r="P113" s="265"/>
      <c r="Q113" s="267">
        <v>30000000</v>
      </c>
      <c r="R113" s="265"/>
      <c r="S113" s="267">
        <v>35000000</v>
      </c>
      <c r="T113" s="262"/>
      <c r="U113" s="267"/>
      <c r="V113" s="262"/>
      <c r="W113" s="262"/>
      <c r="X113" s="249"/>
    </row>
    <row r="114" spans="2:24" s="250" customFormat="1" ht="18.75" customHeight="1">
      <c r="B114" s="251"/>
      <c r="C114" s="251"/>
      <c r="D114" s="251"/>
      <c r="E114" s="251"/>
      <c r="F114" s="251"/>
      <c r="G114" s="278" t="s">
        <v>379</v>
      </c>
      <c r="H114" s="251"/>
      <c r="I114" s="259"/>
      <c r="J114" s="260"/>
      <c r="K114" s="267">
        <v>12500000</v>
      </c>
      <c r="L114" s="260"/>
      <c r="M114" s="261">
        <v>20000000</v>
      </c>
      <c r="N114" s="265"/>
      <c r="O114" s="267">
        <v>25000000</v>
      </c>
      <c r="P114" s="265"/>
      <c r="Q114" s="267">
        <v>30000000</v>
      </c>
      <c r="R114" s="265"/>
      <c r="S114" s="267">
        <v>35000000</v>
      </c>
      <c r="T114" s="262"/>
      <c r="U114" s="267"/>
      <c r="V114" s="262"/>
      <c r="W114" s="262"/>
      <c r="X114" s="249"/>
    </row>
    <row r="115" spans="2:24" s="250" customFormat="1" ht="16.5" customHeight="1">
      <c r="B115" s="251"/>
      <c r="C115" s="251"/>
      <c r="D115" s="251"/>
      <c r="E115" s="251"/>
      <c r="F115" s="251"/>
      <c r="G115" s="278" t="s">
        <v>380</v>
      </c>
      <c r="H115" s="251"/>
      <c r="I115" s="259"/>
      <c r="J115" s="260"/>
      <c r="K115" s="267">
        <v>15000000</v>
      </c>
      <c r="L115" s="260"/>
      <c r="M115" s="261">
        <v>20000000</v>
      </c>
      <c r="N115" s="265"/>
      <c r="O115" s="267">
        <v>25000000</v>
      </c>
      <c r="P115" s="265"/>
      <c r="Q115" s="267">
        <v>30000000</v>
      </c>
      <c r="R115" s="265"/>
      <c r="S115" s="267">
        <v>35000000</v>
      </c>
      <c r="T115" s="262"/>
      <c r="U115" s="267"/>
      <c r="V115" s="262"/>
      <c r="W115" s="262"/>
      <c r="X115" s="249"/>
    </row>
    <row r="116" spans="2:24" s="250" customFormat="1" ht="23.25" customHeight="1">
      <c r="B116" s="251"/>
      <c r="C116" s="251"/>
      <c r="D116" s="251"/>
      <c r="E116" s="251"/>
      <c r="F116" s="251"/>
      <c r="G116" s="274" t="s">
        <v>421</v>
      </c>
      <c r="H116" s="251" t="s">
        <v>422</v>
      </c>
      <c r="I116" s="259" t="s">
        <v>423</v>
      </c>
      <c r="J116" s="260">
        <v>1</v>
      </c>
      <c r="K116" s="267">
        <v>89993000</v>
      </c>
      <c r="L116" s="260">
        <v>1</v>
      </c>
      <c r="M116" s="267">
        <v>400000000</v>
      </c>
      <c r="N116" s="261"/>
      <c r="O116" s="268">
        <v>100000000</v>
      </c>
      <c r="P116" s="261"/>
      <c r="Q116" s="267">
        <v>480000000</v>
      </c>
      <c r="R116" s="261"/>
      <c r="S116" s="267">
        <v>100000000</v>
      </c>
      <c r="T116" s="260">
        <v>1</v>
      </c>
      <c r="U116" s="267">
        <v>490903000</v>
      </c>
      <c r="V116" s="262" t="s">
        <v>386</v>
      </c>
      <c r="W116" s="262" t="s">
        <v>371</v>
      </c>
      <c r="X116" s="249"/>
    </row>
    <row r="117" spans="2:24" s="250" customFormat="1" hidden="1">
      <c r="B117" s="251"/>
      <c r="C117" s="251"/>
      <c r="D117" s="251"/>
      <c r="E117" s="251"/>
      <c r="F117" s="251"/>
      <c r="G117" s="278"/>
      <c r="H117" s="251"/>
      <c r="I117" s="259"/>
      <c r="J117" s="260"/>
      <c r="K117" s="267"/>
      <c r="L117" s="260"/>
      <c r="M117" s="267"/>
      <c r="N117" s="261"/>
      <c r="O117" s="267"/>
      <c r="P117" s="261"/>
      <c r="Q117" s="267"/>
      <c r="R117" s="261"/>
      <c r="S117" s="267"/>
      <c r="T117" s="260"/>
      <c r="U117" s="267"/>
      <c r="V117" s="262"/>
      <c r="W117" s="262"/>
      <c r="X117" s="249"/>
    </row>
    <row r="118" spans="2:24" s="250" customFormat="1" hidden="1">
      <c r="B118" s="251"/>
      <c r="C118" s="251"/>
      <c r="D118" s="251"/>
      <c r="E118" s="251"/>
      <c r="F118" s="251"/>
      <c r="G118" s="278"/>
      <c r="H118" s="251"/>
      <c r="I118" s="259"/>
      <c r="J118" s="260"/>
      <c r="K118" s="267"/>
      <c r="L118" s="260"/>
      <c r="M118" s="267"/>
      <c r="N118" s="261"/>
      <c r="O118" s="267"/>
      <c r="P118" s="261"/>
      <c r="Q118" s="267"/>
      <c r="R118" s="261"/>
      <c r="S118" s="267"/>
      <c r="T118" s="260"/>
      <c r="U118" s="267"/>
      <c r="V118" s="262"/>
      <c r="W118" s="262"/>
      <c r="X118" s="249"/>
    </row>
    <row r="119" spans="2:24" s="250" customFormat="1" hidden="1">
      <c r="B119" s="251"/>
      <c r="C119" s="251"/>
      <c r="D119" s="251"/>
      <c r="E119" s="251"/>
      <c r="F119" s="251"/>
      <c r="G119" s="278"/>
      <c r="H119" s="251"/>
      <c r="I119" s="259"/>
      <c r="J119" s="260"/>
      <c r="K119" s="267"/>
      <c r="L119" s="260"/>
      <c r="M119" s="267"/>
      <c r="N119" s="261"/>
      <c r="O119" s="267"/>
      <c r="P119" s="261"/>
      <c r="Q119" s="267"/>
      <c r="R119" s="261"/>
      <c r="S119" s="267"/>
      <c r="T119" s="260"/>
      <c r="U119" s="267"/>
      <c r="V119" s="262"/>
      <c r="W119" s="262"/>
      <c r="X119" s="249"/>
    </row>
    <row r="120" spans="2:24" s="250" customFormat="1" hidden="1">
      <c r="B120" s="251"/>
      <c r="C120" s="251"/>
      <c r="D120" s="251"/>
      <c r="E120" s="251"/>
      <c r="F120" s="251"/>
      <c r="G120" s="278"/>
      <c r="H120" s="251"/>
      <c r="I120" s="259"/>
      <c r="J120" s="260"/>
      <c r="K120" s="267"/>
      <c r="L120" s="260"/>
      <c r="M120" s="267"/>
      <c r="N120" s="261"/>
      <c r="O120" s="267"/>
      <c r="P120" s="261"/>
      <c r="Q120" s="267"/>
      <c r="R120" s="261"/>
      <c r="S120" s="267"/>
      <c r="T120" s="260"/>
      <c r="U120" s="267"/>
      <c r="V120" s="262"/>
      <c r="W120" s="262"/>
      <c r="X120" s="249"/>
    </row>
    <row r="121" spans="2:24" s="250" customFormat="1" hidden="1">
      <c r="B121" s="251"/>
      <c r="C121" s="251"/>
      <c r="D121" s="251"/>
      <c r="E121" s="251"/>
      <c r="F121" s="251"/>
      <c r="G121" s="278"/>
      <c r="H121" s="251"/>
      <c r="I121" s="259"/>
      <c r="J121" s="260"/>
      <c r="K121" s="267"/>
      <c r="L121" s="260"/>
      <c r="M121" s="267"/>
      <c r="N121" s="261"/>
      <c r="O121" s="267"/>
      <c r="P121" s="261"/>
      <c r="Q121" s="267"/>
      <c r="R121" s="261"/>
      <c r="S121" s="267"/>
      <c r="T121" s="260"/>
      <c r="U121" s="267"/>
      <c r="V121" s="262"/>
      <c r="W121" s="262"/>
      <c r="X121" s="249"/>
    </row>
    <row r="122" spans="2:24" s="250" customFormat="1" hidden="1">
      <c r="B122" s="251"/>
      <c r="C122" s="251"/>
      <c r="D122" s="251"/>
      <c r="E122" s="251"/>
      <c r="F122" s="251"/>
      <c r="G122" s="278"/>
      <c r="H122" s="251"/>
      <c r="I122" s="259"/>
      <c r="J122" s="260"/>
      <c r="K122" s="267"/>
      <c r="L122" s="260"/>
      <c r="M122" s="267"/>
      <c r="N122" s="261"/>
      <c r="O122" s="267"/>
      <c r="P122" s="261"/>
      <c r="Q122" s="267"/>
      <c r="R122" s="261"/>
      <c r="S122" s="267"/>
      <c r="T122" s="260"/>
      <c r="U122" s="267"/>
      <c r="V122" s="262"/>
      <c r="W122" s="262"/>
      <c r="X122" s="249"/>
    </row>
    <row r="123" spans="2:24" s="250" customFormat="1" hidden="1">
      <c r="B123" s="251"/>
      <c r="C123" s="251"/>
      <c r="D123" s="251"/>
      <c r="E123" s="251"/>
      <c r="F123" s="251"/>
      <c r="G123" s="278"/>
      <c r="H123" s="251"/>
      <c r="I123" s="259"/>
      <c r="J123" s="260"/>
      <c r="K123" s="267"/>
      <c r="L123" s="260"/>
      <c r="M123" s="267"/>
      <c r="N123" s="261"/>
      <c r="O123" s="267"/>
      <c r="P123" s="261"/>
      <c r="Q123" s="267"/>
      <c r="R123" s="261"/>
      <c r="S123" s="267"/>
      <c r="T123" s="260"/>
      <c r="U123" s="267"/>
      <c r="V123" s="262"/>
      <c r="W123" s="262"/>
      <c r="X123" s="249"/>
    </row>
    <row r="124" spans="2:24" s="250" customFormat="1" hidden="1">
      <c r="B124" s="251"/>
      <c r="C124" s="251"/>
      <c r="D124" s="251"/>
      <c r="E124" s="251"/>
      <c r="F124" s="251"/>
      <c r="G124" s="278"/>
      <c r="H124" s="251"/>
      <c r="I124" s="259"/>
      <c r="J124" s="260"/>
      <c r="K124" s="267"/>
      <c r="L124" s="260"/>
      <c r="M124" s="267"/>
      <c r="N124" s="261"/>
      <c r="O124" s="267"/>
      <c r="P124" s="261"/>
      <c r="Q124" s="267"/>
      <c r="R124" s="261"/>
      <c r="S124" s="267"/>
      <c r="T124" s="260"/>
      <c r="U124" s="267"/>
      <c r="V124" s="262"/>
      <c r="W124" s="262"/>
      <c r="X124" s="249"/>
    </row>
    <row r="125" spans="2:24" s="250" customFormat="1" hidden="1">
      <c r="B125" s="251"/>
      <c r="C125" s="251"/>
      <c r="D125" s="251"/>
      <c r="E125" s="251"/>
      <c r="F125" s="251"/>
      <c r="G125" s="278"/>
      <c r="H125" s="251"/>
      <c r="I125" s="259"/>
      <c r="J125" s="260"/>
      <c r="K125" s="267"/>
      <c r="L125" s="260"/>
      <c r="M125" s="267"/>
      <c r="N125" s="261"/>
      <c r="O125" s="267"/>
      <c r="P125" s="261"/>
      <c r="Q125" s="267"/>
      <c r="R125" s="261"/>
      <c r="S125" s="267"/>
      <c r="T125" s="260"/>
      <c r="U125" s="267"/>
      <c r="V125" s="262"/>
      <c r="W125" s="262"/>
      <c r="X125" s="249"/>
    </row>
    <row r="126" spans="2:24" s="250" customFormat="1" ht="24">
      <c r="B126" s="251"/>
      <c r="C126" s="251"/>
      <c r="D126" s="251"/>
      <c r="E126" s="251"/>
      <c r="F126" s="251"/>
      <c r="G126" s="263" t="s">
        <v>424</v>
      </c>
      <c r="H126" s="251" t="s">
        <v>425</v>
      </c>
      <c r="I126" s="259" t="s">
        <v>426</v>
      </c>
      <c r="J126" s="260">
        <v>1</v>
      </c>
      <c r="K126" s="267">
        <v>15000000</v>
      </c>
      <c r="L126" s="260">
        <v>1</v>
      </c>
      <c r="M126" s="267">
        <v>17500000</v>
      </c>
      <c r="N126" s="261"/>
      <c r="O126" s="268">
        <v>20000000</v>
      </c>
      <c r="P126" s="261"/>
      <c r="Q126" s="267">
        <v>22500000</v>
      </c>
      <c r="R126" s="261"/>
      <c r="S126" s="267">
        <v>25000000</v>
      </c>
      <c r="T126" s="260">
        <v>1</v>
      </c>
      <c r="U126" s="267">
        <v>25000000</v>
      </c>
      <c r="V126" s="262" t="s">
        <v>386</v>
      </c>
      <c r="W126" s="262" t="s">
        <v>371</v>
      </c>
      <c r="X126" s="249"/>
    </row>
    <row r="127" spans="2:24" s="250" customFormat="1" ht="24">
      <c r="B127" s="251"/>
      <c r="C127" s="251"/>
      <c r="D127" s="251"/>
      <c r="E127" s="251"/>
      <c r="F127" s="251"/>
      <c r="G127" s="263" t="s">
        <v>427</v>
      </c>
      <c r="H127" s="251" t="s">
        <v>428</v>
      </c>
      <c r="I127" s="259" t="s">
        <v>429</v>
      </c>
      <c r="J127" s="260">
        <v>1</v>
      </c>
      <c r="K127" s="267">
        <f>SUM(K128:K136)</f>
        <v>115000000</v>
      </c>
      <c r="L127" s="260">
        <v>1</v>
      </c>
      <c r="M127" s="267">
        <f>SUM(M128:M136)</f>
        <v>150000000</v>
      </c>
      <c r="N127" s="261"/>
      <c r="O127" s="268">
        <f>SUM(O128:O136)</f>
        <v>165000000</v>
      </c>
      <c r="P127" s="261"/>
      <c r="Q127" s="267">
        <f>SUM(Q128:Q136)</f>
        <v>185000000</v>
      </c>
      <c r="R127" s="261"/>
      <c r="S127" s="267">
        <f>SUM(R128:S136)</f>
        <v>205000000</v>
      </c>
      <c r="T127" s="260">
        <v>1</v>
      </c>
      <c r="U127" s="267">
        <v>205000000</v>
      </c>
      <c r="V127" s="262" t="s">
        <v>386</v>
      </c>
      <c r="W127" s="262" t="s">
        <v>371</v>
      </c>
      <c r="X127" s="249"/>
    </row>
    <row r="128" spans="2:24" s="250" customFormat="1" ht="24">
      <c r="B128" s="251"/>
      <c r="C128" s="251"/>
      <c r="D128" s="251"/>
      <c r="E128" s="251"/>
      <c r="F128" s="251"/>
      <c r="G128" s="251" t="s">
        <v>372</v>
      </c>
      <c r="H128" s="251"/>
      <c r="I128" s="259"/>
      <c r="J128" s="260"/>
      <c r="K128" s="267">
        <v>55000000</v>
      </c>
      <c r="L128" s="260"/>
      <c r="M128" s="267">
        <v>70000000</v>
      </c>
      <c r="N128" s="261"/>
      <c r="O128" s="267">
        <v>73000000</v>
      </c>
      <c r="P128" s="261"/>
      <c r="Q128" s="267">
        <v>81000000</v>
      </c>
      <c r="R128" s="261"/>
      <c r="S128" s="267">
        <v>85000000</v>
      </c>
      <c r="T128" s="260"/>
      <c r="U128" s="267">
        <v>85000000</v>
      </c>
      <c r="V128" s="262"/>
      <c r="W128" s="262"/>
      <c r="X128" s="249"/>
    </row>
    <row r="129" spans="2:24" s="250" customFormat="1">
      <c r="B129" s="251"/>
      <c r="C129" s="251"/>
      <c r="D129" s="251"/>
      <c r="E129" s="251"/>
      <c r="F129" s="251"/>
      <c r="G129" s="251" t="s">
        <v>373</v>
      </c>
      <c r="H129" s="251"/>
      <c r="I129" s="259"/>
      <c r="J129" s="260"/>
      <c r="K129" s="267">
        <v>7500000</v>
      </c>
      <c r="L129" s="260"/>
      <c r="M129" s="267">
        <v>10000000</v>
      </c>
      <c r="N129" s="261"/>
      <c r="O129" s="267">
        <v>11500000</v>
      </c>
      <c r="P129" s="261"/>
      <c r="Q129" s="267">
        <v>13000000</v>
      </c>
      <c r="R129" s="261"/>
      <c r="S129" s="267">
        <v>15000000</v>
      </c>
      <c r="T129" s="260"/>
      <c r="U129" s="267">
        <v>15000000</v>
      </c>
      <c r="V129" s="262"/>
      <c r="W129" s="262"/>
      <c r="X129" s="249"/>
    </row>
    <row r="130" spans="2:24" s="250" customFormat="1">
      <c r="B130" s="251"/>
      <c r="C130" s="251"/>
      <c r="D130" s="251"/>
      <c r="E130" s="251"/>
      <c r="F130" s="251"/>
      <c r="G130" s="251" t="s">
        <v>374</v>
      </c>
      <c r="H130" s="251"/>
      <c r="I130" s="259"/>
      <c r="J130" s="260"/>
      <c r="K130" s="267">
        <v>7500000</v>
      </c>
      <c r="L130" s="260"/>
      <c r="M130" s="267">
        <v>10000000</v>
      </c>
      <c r="N130" s="261"/>
      <c r="O130" s="267">
        <v>11500000</v>
      </c>
      <c r="P130" s="261"/>
      <c r="Q130" s="267">
        <v>13000000</v>
      </c>
      <c r="R130" s="261"/>
      <c r="S130" s="267">
        <v>15000000</v>
      </c>
      <c r="T130" s="260"/>
      <c r="U130" s="267">
        <v>15000000</v>
      </c>
      <c r="V130" s="262"/>
      <c r="W130" s="262"/>
      <c r="X130" s="249"/>
    </row>
    <row r="131" spans="2:24" s="250" customFormat="1">
      <c r="B131" s="251"/>
      <c r="C131" s="251"/>
      <c r="D131" s="251"/>
      <c r="E131" s="251"/>
      <c r="F131" s="251"/>
      <c r="G131" s="251" t="s">
        <v>375</v>
      </c>
      <c r="H131" s="251"/>
      <c r="I131" s="259"/>
      <c r="J131" s="260"/>
      <c r="K131" s="267">
        <v>7500000</v>
      </c>
      <c r="L131" s="260"/>
      <c r="M131" s="267">
        <v>10000000</v>
      </c>
      <c r="N131" s="261"/>
      <c r="O131" s="267">
        <v>11500000</v>
      </c>
      <c r="P131" s="261"/>
      <c r="Q131" s="267">
        <v>13000000</v>
      </c>
      <c r="R131" s="261"/>
      <c r="S131" s="267">
        <v>15000000</v>
      </c>
      <c r="T131" s="260"/>
      <c r="U131" s="267">
        <v>15000000</v>
      </c>
      <c r="V131" s="262"/>
      <c r="W131" s="262"/>
      <c r="X131" s="249"/>
    </row>
    <row r="132" spans="2:24" s="250" customFormat="1">
      <c r="B132" s="251"/>
      <c r="C132" s="251"/>
      <c r="D132" s="251"/>
      <c r="E132" s="251"/>
      <c r="F132" s="251"/>
      <c r="G132" s="251" t="s">
        <v>376</v>
      </c>
      <c r="H132" s="251"/>
      <c r="I132" s="259"/>
      <c r="J132" s="260"/>
      <c r="K132" s="267">
        <v>7500000</v>
      </c>
      <c r="L132" s="260"/>
      <c r="M132" s="267">
        <v>10000000</v>
      </c>
      <c r="N132" s="261"/>
      <c r="O132" s="267">
        <v>11500000</v>
      </c>
      <c r="P132" s="261"/>
      <c r="Q132" s="267">
        <v>13000000</v>
      </c>
      <c r="R132" s="261"/>
      <c r="S132" s="267">
        <v>15000000</v>
      </c>
      <c r="T132" s="260"/>
      <c r="U132" s="267">
        <v>15000000</v>
      </c>
      <c r="V132" s="262"/>
      <c r="W132" s="262"/>
      <c r="X132" s="249"/>
    </row>
    <row r="133" spans="2:24" s="250" customFormat="1">
      <c r="B133" s="251"/>
      <c r="C133" s="251"/>
      <c r="D133" s="251"/>
      <c r="E133" s="251"/>
      <c r="F133" s="251"/>
      <c r="G133" s="251" t="s">
        <v>377</v>
      </c>
      <c r="H133" s="251"/>
      <c r="I133" s="259"/>
      <c r="J133" s="260"/>
      <c r="K133" s="267">
        <v>7500000</v>
      </c>
      <c r="L133" s="260"/>
      <c r="M133" s="267">
        <v>10000000</v>
      </c>
      <c r="N133" s="261"/>
      <c r="O133" s="267">
        <v>11500000</v>
      </c>
      <c r="P133" s="261"/>
      <c r="Q133" s="267">
        <v>13000000</v>
      </c>
      <c r="R133" s="261"/>
      <c r="S133" s="267">
        <v>15000000</v>
      </c>
      <c r="T133" s="260"/>
      <c r="U133" s="267">
        <v>15000000</v>
      </c>
      <c r="V133" s="262"/>
      <c r="W133" s="262"/>
      <c r="X133" s="249"/>
    </row>
    <row r="134" spans="2:24" s="250" customFormat="1">
      <c r="B134" s="251"/>
      <c r="C134" s="251"/>
      <c r="D134" s="251"/>
      <c r="E134" s="251"/>
      <c r="F134" s="251"/>
      <c r="G134" s="251" t="s">
        <v>378</v>
      </c>
      <c r="H134" s="251"/>
      <c r="I134" s="259"/>
      <c r="J134" s="260"/>
      <c r="K134" s="267">
        <v>7500000</v>
      </c>
      <c r="L134" s="260"/>
      <c r="M134" s="267">
        <v>10000000</v>
      </c>
      <c r="N134" s="261"/>
      <c r="O134" s="267">
        <v>11500000</v>
      </c>
      <c r="P134" s="261"/>
      <c r="Q134" s="267">
        <v>13000000</v>
      </c>
      <c r="R134" s="261"/>
      <c r="S134" s="267">
        <v>15000000</v>
      </c>
      <c r="T134" s="260"/>
      <c r="U134" s="267">
        <v>15000000</v>
      </c>
      <c r="V134" s="262"/>
      <c r="W134" s="262"/>
      <c r="X134" s="249"/>
    </row>
    <row r="135" spans="2:24" s="250" customFormat="1">
      <c r="B135" s="251"/>
      <c r="C135" s="251"/>
      <c r="D135" s="251"/>
      <c r="E135" s="251"/>
      <c r="F135" s="251"/>
      <c r="G135" s="251" t="s">
        <v>379</v>
      </c>
      <c r="H135" s="251"/>
      <c r="I135" s="259"/>
      <c r="J135" s="260"/>
      <c r="K135" s="267">
        <v>7500000</v>
      </c>
      <c r="L135" s="260"/>
      <c r="M135" s="267">
        <v>10000000</v>
      </c>
      <c r="N135" s="261"/>
      <c r="O135" s="267">
        <v>11500000</v>
      </c>
      <c r="P135" s="261"/>
      <c r="Q135" s="267">
        <v>13000000</v>
      </c>
      <c r="R135" s="261"/>
      <c r="S135" s="267">
        <v>15000000</v>
      </c>
      <c r="T135" s="260"/>
      <c r="U135" s="267">
        <v>15000000</v>
      </c>
      <c r="V135" s="262"/>
      <c r="W135" s="262"/>
      <c r="X135" s="249"/>
    </row>
    <row r="136" spans="2:24" s="250" customFormat="1">
      <c r="B136" s="251"/>
      <c r="C136" s="251"/>
      <c r="D136" s="251"/>
      <c r="E136" s="251"/>
      <c r="F136" s="251"/>
      <c r="G136" s="251" t="s">
        <v>380</v>
      </c>
      <c r="H136" s="251"/>
      <c r="I136" s="259"/>
      <c r="J136" s="260"/>
      <c r="K136" s="267">
        <v>7500000</v>
      </c>
      <c r="L136" s="260"/>
      <c r="M136" s="267">
        <v>10000000</v>
      </c>
      <c r="N136" s="261"/>
      <c r="O136" s="267">
        <v>11500000</v>
      </c>
      <c r="P136" s="261"/>
      <c r="Q136" s="267">
        <v>13000000</v>
      </c>
      <c r="R136" s="261"/>
      <c r="S136" s="267">
        <v>15000000</v>
      </c>
      <c r="T136" s="260"/>
      <c r="U136" s="267">
        <v>15000000</v>
      </c>
      <c r="V136" s="262"/>
      <c r="W136" s="262"/>
      <c r="X136" s="249"/>
    </row>
    <row r="137" spans="2:24" s="250" customFormat="1" ht="0.75" customHeight="1">
      <c r="B137" s="251"/>
      <c r="C137" s="251"/>
      <c r="D137" s="251"/>
      <c r="E137" s="251"/>
      <c r="F137" s="251"/>
      <c r="G137" s="251"/>
      <c r="H137" s="251"/>
      <c r="I137" s="259"/>
      <c r="J137" s="260"/>
      <c r="K137" s="267"/>
      <c r="L137" s="260"/>
      <c r="M137" s="267"/>
      <c r="N137" s="261"/>
      <c r="O137" s="267"/>
      <c r="P137" s="261"/>
      <c r="Q137" s="267"/>
      <c r="R137" s="261"/>
      <c r="S137" s="267"/>
      <c r="T137" s="260"/>
      <c r="U137" s="267"/>
      <c r="V137" s="262"/>
      <c r="W137" s="262"/>
      <c r="X137" s="249"/>
    </row>
    <row r="138" spans="2:24" s="250" customFormat="1" hidden="1">
      <c r="B138" s="251"/>
      <c r="C138" s="251"/>
      <c r="D138" s="251"/>
      <c r="E138" s="251"/>
      <c r="F138" s="251"/>
      <c r="G138" s="251"/>
      <c r="H138" s="251"/>
      <c r="I138" s="259"/>
      <c r="J138" s="260"/>
      <c r="K138" s="267"/>
      <c r="L138" s="260"/>
      <c r="M138" s="267"/>
      <c r="N138" s="261"/>
      <c r="O138" s="267"/>
      <c r="P138" s="261"/>
      <c r="Q138" s="267"/>
      <c r="R138" s="261"/>
      <c r="S138" s="267"/>
      <c r="T138" s="260"/>
      <c r="U138" s="267"/>
      <c r="V138" s="262"/>
      <c r="W138" s="262"/>
      <c r="X138" s="249"/>
    </row>
    <row r="139" spans="2:24" s="250" customFormat="1" hidden="1">
      <c r="B139" s="251"/>
      <c r="C139" s="251"/>
      <c r="D139" s="251"/>
      <c r="E139" s="251"/>
      <c r="F139" s="251"/>
      <c r="G139" s="251"/>
      <c r="H139" s="251"/>
      <c r="I139" s="259"/>
      <c r="J139" s="260"/>
      <c r="K139" s="267"/>
      <c r="L139" s="260"/>
      <c r="M139" s="267"/>
      <c r="N139" s="261"/>
      <c r="O139" s="267"/>
      <c r="P139" s="261"/>
      <c r="Q139" s="267"/>
      <c r="R139" s="261"/>
      <c r="S139" s="267"/>
      <c r="T139" s="260"/>
      <c r="U139" s="267"/>
      <c r="V139" s="262"/>
      <c r="W139" s="262"/>
      <c r="X139" s="249"/>
    </row>
    <row r="140" spans="2:24" s="250" customFormat="1" hidden="1">
      <c r="B140" s="251"/>
      <c r="C140" s="251"/>
      <c r="D140" s="251"/>
      <c r="E140" s="251"/>
      <c r="F140" s="251"/>
      <c r="G140" s="251"/>
      <c r="H140" s="251"/>
      <c r="I140" s="259"/>
      <c r="J140" s="260"/>
      <c r="K140" s="267"/>
      <c r="L140" s="260"/>
      <c r="M140" s="267"/>
      <c r="N140" s="261"/>
      <c r="O140" s="267"/>
      <c r="P140" s="261"/>
      <c r="Q140" s="267"/>
      <c r="R140" s="261"/>
      <c r="S140" s="267"/>
      <c r="T140" s="260"/>
      <c r="U140" s="267"/>
      <c r="V140" s="262"/>
      <c r="W140" s="262"/>
      <c r="X140" s="249"/>
    </row>
    <row r="141" spans="2:24" s="250" customFormat="1" ht="27.75" customHeight="1">
      <c r="B141" s="251"/>
      <c r="C141" s="251"/>
      <c r="D141" s="251"/>
      <c r="E141" s="251"/>
      <c r="F141" s="251"/>
      <c r="G141" s="263" t="s">
        <v>430</v>
      </c>
      <c r="H141" s="251" t="s">
        <v>431</v>
      </c>
      <c r="I141" s="259" t="s">
        <v>432</v>
      </c>
      <c r="J141" s="260">
        <v>1</v>
      </c>
      <c r="K141" s="267">
        <v>52000000</v>
      </c>
      <c r="L141" s="260">
        <v>1</v>
      </c>
      <c r="M141" s="267">
        <v>117000000</v>
      </c>
      <c r="N141" s="261"/>
      <c r="O141" s="268">
        <v>142000000</v>
      </c>
      <c r="P141" s="261"/>
      <c r="Q141" s="267">
        <v>162000000</v>
      </c>
      <c r="R141" s="261"/>
      <c r="S141" s="267">
        <v>184000000</v>
      </c>
      <c r="T141" s="260">
        <v>1</v>
      </c>
      <c r="U141" s="267">
        <v>184000000</v>
      </c>
      <c r="V141" s="262" t="s">
        <v>386</v>
      </c>
      <c r="W141" s="262" t="s">
        <v>371</v>
      </c>
      <c r="X141" s="249"/>
    </row>
    <row r="142" spans="2:24" s="250" customFormat="1" ht="15.75" customHeight="1">
      <c r="B142" s="251"/>
      <c r="C142" s="251"/>
      <c r="D142" s="251"/>
      <c r="E142" s="251"/>
      <c r="F142" s="251"/>
      <c r="G142" s="251" t="s">
        <v>372</v>
      </c>
      <c r="H142" s="251"/>
      <c r="I142" s="259"/>
      <c r="J142" s="260"/>
      <c r="K142" s="267">
        <v>37000000</v>
      </c>
      <c r="L142" s="260"/>
      <c r="M142" s="267">
        <v>37000000</v>
      </c>
      <c r="N142" s="261"/>
      <c r="O142" s="267">
        <v>46000000</v>
      </c>
      <c r="P142" s="261"/>
      <c r="Q142" s="267">
        <v>58000000</v>
      </c>
      <c r="R142" s="261"/>
      <c r="S142" s="267">
        <v>64000000</v>
      </c>
      <c r="T142" s="260"/>
      <c r="U142" s="267">
        <v>64000000</v>
      </c>
      <c r="V142" s="262"/>
      <c r="W142" s="262"/>
      <c r="X142" s="249"/>
    </row>
    <row r="143" spans="2:24" s="250" customFormat="1" ht="15.75" customHeight="1">
      <c r="B143" s="251"/>
      <c r="C143" s="251"/>
      <c r="D143" s="251"/>
      <c r="E143" s="251"/>
      <c r="F143" s="251"/>
      <c r="G143" s="251" t="s">
        <v>373</v>
      </c>
      <c r="H143" s="251"/>
      <c r="I143" s="259"/>
      <c r="J143" s="260"/>
      <c r="K143" s="267">
        <v>7500000</v>
      </c>
      <c r="L143" s="260"/>
      <c r="M143" s="267">
        <v>10000000</v>
      </c>
      <c r="N143" s="261"/>
      <c r="O143" s="267">
        <v>12000000</v>
      </c>
      <c r="P143" s="261"/>
      <c r="Q143" s="267">
        <v>13000000</v>
      </c>
      <c r="R143" s="261"/>
      <c r="S143" s="267">
        <v>15000000</v>
      </c>
      <c r="T143" s="260"/>
      <c r="U143" s="267">
        <v>15000000</v>
      </c>
      <c r="V143" s="262"/>
      <c r="W143" s="262"/>
      <c r="X143" s="249"/>
    </row>
    <row r="144" spans="2:24" s="250" customFormat="1" ht="17.25" customHeight="1">
      <c r="B144" s="251"/>
      <c r="C144" s="251"/>
      <c r="D144" s="251"/>
      <c r="E144" s="251"/>
      <c r="F144" s="251"/>
      <c r="G144" s="251" t="s">
        <v>374</v>
      </c>
      <c r="H144" s="251"/>
      <c r="I144" s="259"/>
      <c r="J144" s="260"/>
      <c r="K144" s="267">
        <v>7500000</v>
      </c>
      <c r="L144" s="260"/>
      <c r="M144" s="267">
        <v>10000000</v>
      </c>
      <c r="N144" s="261"/>
      <c r="O144" s="267">
        <v>12000000</v>
      </c>
      <c r="P144" s="261"/>
      <c r="Q144" s="267">
        <v>13000000</v>
      </c>
      <c r="R144" s="261"/>
      <c r="S144" s="267">
        <v>15000000</v>
      </c>
      <c r="T144" s="260"/>
      <c r="U144" s="267">
        <v>15000000</v>
      </c>
      <c r="V144" s="262"/>
      <c r="W144" s="262"/>
      <c r="X144" s="249"/>
    </row>
    <row r="145" spans="2:24" s="250" customFormat="1" ht="18.75" customHeight="1">
      <c r="B145" s="251"/>
      <c r="C145" s="251"/>
      <c r="D145" s="251"/>
      <c r="E145" s="251"/>
      <c r="F145" s="251"/>
      <c r="G145" s="251" t="s">
        <v>375</v>
      </c>
      <c r="H145" s="251"/>
      <c r="I145" s="259"/>
      <c r="J145" s="260"/>
      <c r="K145" s="267">
        <v>0</v>
      </c>
      <c r="L145" s="260"/>
      <c r="M145" s="267">
        <v>10000000</v>
      </c>
      <c r="N145" s="261"/>
      <c r="O145" s="267">
        <v>12000000</v>
      </c>
      <c r="P145" s="261"/>
      <c r="Q145" s="267">
        <v>13000000</v>
      </c>
      <c r="R145" s="261"/>
      <c r="S145" s="267">
        <v>15000000</v>
      </c>
      <c r="T145" s="260"/>
      <c r="U145" s="267">
        <v>15000000</v>
      </c>
      <c r="V145" s="262"/>
      <c r="W145" s="262"/>
      <c r="X145" s="249"/>
    </row>
    <row r="146" spans="2:24" s="250" customFormat="1" ht="16.5" customHeight="1">
      <c r="B146" s="251"/>
      <c r="C146" s="251"/>
      <c r="D146" s="251"/>
      <c r="E146" s="251"/>
      <c r="F146" s="251"/>
      <c r="G146" s="251" t="s">
        <v>376</v>
      </c>
      <c r="H146" s="251"/>
      <c r="I146" s="259"/>
      <c r="J146" s="260"/>
      <c r="K146" s="267">
        <v>0</v>
      </c>
      <c r="L146" s="260"/>
      <c r="M146" s="267">
        <v>10000000</v>
      </c>
      <c r="N146" s="261"/>
      <c r="O146" s="267">
        <v>12000000</v>
      </c>
      <c r="P146" s="261"/>
      <c r="Q146" s="267">
        <v>13000000</v>
      </c>
      <c r="R146" s="261"/>
      <c r="S146" s="267">
        <v>15000000</v>
      </c>
      <c r="T146" s="260"/>
      <c r="U146" s="267">
        <v>15000000</v>
      </c>
      <c r="V146" s="262"/>
      <c r="W146" s="262"/>
      <c r="X146" s="249"/>
    </row>
    <row r="147" spans="2:24" s="250" customFormat="1" ht="16.5" customHeight="1">
      <c r="B147" s="251"/>
      <c r="C147" s="251"/>
      <c r="D147" s="251"/>
      <c r="E147" s="251"/>
      <c r="F147" s="251"/>
      <c r="G147" s="251" t="s">
        <v>377</v>
      </c>
      <c r="H147" s="251"/>
      <c r="I147" s="259"/>
      <c r="J147" s="260"/>
      <c r="K147" s="267">
        <v>0</v>
      </c>
      <c r="L147" s="260"/>
      <c r="M147" s="267">
        <v>10000000</v>
      </c>
      <c r="N147" s="261"/>
      <c r="O147" s="267">
        <v>12000000</v>
      </c>
      <c r="P147" s="261"/>
      <c r="Q147" s="267">
        <v>13000000</v>
      </c>
      <c r="R147" s="261"/>
      <c r="S147" s="267">
        <v>15000000</v>
      </c>
      <c r="T147" s="260"/>
      <c r="U147" s="267">
        <v>15000000</v>
      </c>
      <c r="V147" s="262"/>
      <c r="W147" s="262"/>
      <c r="X147" s="249"/>
    </row>
    <row r="148" spans="2:24" s="250" customFormat="1" ht="16.5" customHeight="1">
      <c r="B148" s="251"/>
      <c r="C148" s="251"/>
      <c r="D148" s="251"/>
      <c r="E148" s="251"/>
      <c r="F148" s="251"/>
      <c r="G148" s="251" t="s">
        <v>378</v>
      </c>
      <c r="H148" s="251"/>
      <c r="I148" s="259"/>
      <c r="J148" s="260"/>
      <c r="K148" s="267">
        <v>0</v>
      </c>
      <c r="L148" s="260"/>
      <c r="M148" s="267">
        <v>10000000</v>
      </c>
      <c r="N148" s="261"/>
      <c r="O148" s="267">
        <v>12000000</v>
      </c>
      <c r="P148" s="261"/>
      <c r="Q148" s="267">
        <v>13000000</v>
      </c>
      <c r="R148" s="261"/>
      <c r="S148" s="267">
        <v>15000000</v>
      </c>
      <c r="T148" s="260"/>
      <c r="U148" s="267">
        <v>15000000</v>
      </c>
      <c r="V148" s="262"/>
      <c r="W148" s="262"/>
      <c r="X148" s="249"/>
    </row>
    <row r="149" spans="2:24" s="250" customFormat="1" ht="18.75" customHeight="1">
      <c r="B149" s="251"/>
      <c r="C149" s="251"/>
      <c r="D149" s="251"/>
      <c r="E149" s="251"/>
      <c r="F149" s="251"/>
      <c r="G149" s="251" t="s">
        <v>379</v>
      </c>
      <c r="H149" s="251"/>
      <c r="I149" s="259"/>
      <c r="J149" s="260"/>
      <c r="K149" s="267">
        <v>0</v>
      </c>
      <c r="L149" s="260"/>
      <c r="M149" s="267">
        <v>10000000</v>
      </c>
      <c r="N149" s="261"/>
      <c r="O149" s="267">
        <v>12000000</v>
      </c>
      <c r="P149" s="261"/>
      <c r="Q149" s="267">
        <v>13000000</v>
      </c>
      <c r="R149" s="261"/>
      <c r="S149" s="267">
        <v>15000000</v>
      </c>
      <c r="T149" s="260"/>
      <c r="U149" s="267">
        <v>15000000</v>
      </c>
      <c r="V149" s="262"/>
      <c r="W149" s="262"/>
      <c r="X149" s="249"/>
    </row>
    <row r="150" spans="2:24" s="250" customFormat="1" ht="18" customHeight="1">
      <c r="B150" s="251"/>
      <c r="C150" s="251"/>
      <c r="D150" s="251"/>
      <c r="E150" s="251"/>
      <c r="F150" s="251"/>
      <c r="G150" s="251" t="s">
        <v>433</v>
      </c>
      <c r="H150" s="251"/>
      <c r="I150" s="259"/>
      <c r="J150" s="260"/>
      <c r="K150" s="267">
        <v>0</v>
      </c>
      <c r="L150" s="260"/>
      <c r="M150" s="267">
        <v>10000000</v>
      </c>
      <c r="N150" s="261"/>
      <c r="O150" s="267">
        <v>12000000</v>
      </c>
      <c r="P150" s="261"/>
      <c r="Q150" s="267">
        <v>13000000</v>
      </c>
      <c r="R150" s="261"/>
      <c r="S150" s="267">
        <v>15000000</v>
      </c>
      <c r="T150" s="260"/>
      <c r="U150" s="267">
        <v>15000000</v>
      </c>
      <c r="V150" s="262"/>
      <c r="W150" s="262"/>
      <c r="X150" s="249"/>
    </row>
    <row r="151" spans="2:24" s="250" customFormat="1" ht="27.75" hidden="1" customHeight="1">
      <c r="B151" s="251"/>
      <c r="C151" s="251"/>
      <c r="D151" s="251"/>
      <c r="E151" s="251"/>
      <c r="F151" s="251"/>
      <c r="G151" s="251"/>
      <c r="H151" s="251"/>
      <c r="I151" s="259"/>
      <c r="J151" s="260"/>
      <c r="K151" s="267"/>
      <c r="L151" s="260"/>
      <c r="M151" s="267"/>
      <c r="N151" s="261"/>
      <c r="O151" s="267"/>
      <c r="P151" s="261"/>
      <c r="Q151" s="267"/>
      <c r="R151" s="261"/>
      <c r="S151" s="267"/>
      <c r="T151" s="260"/>
      <c r="U151" s="267"/>
      <c r="V151" s="262"/>
      <c r="W151" s="262"/>
      <c r="X151" s="249"/>
    </row>
    <row r="152" spans="2:24" s="250" customFormat="1" ht="27.75" hidden="1" customHeight="1">
      <c r="B152" s="251"/>
      <c r="C152" s="251"/>
      <c r="D152" s="251"/>
      <c r="E152" s="251"/>
      <c r="F152" s="251"/>
      <c r="G152" s="251"/>
      <c r="H152" s="251"/>
      <c r="I152" s="259"/>
      <c r="J152" s="260"/>
      <c r="K152" s="267"/>
      <c r="L152" s="260"/>
      <c r="M152" s="267"/>
      <c r="N152" s="261"/>
      <c r="O152" s="267"/>
      <c r="P152" s="261"/>
      <c r="Q152" s="267"/>
      <c r="R152" s="261"/>
      <c r="S152" s="267"/>
      <c r="T152" s="260"/>
      <c r="U152" s="267"/>
      <c r="V152" s="262"/>
      <c r="W152" s="262"/>
      <c r="X152" s="249"/>
    </row>
    <row r="153" spans="2:24" s="250" customFormat="1" ht="27.75" hidden="1" customHeight="1">
      <c r="B153" s="251"/>
      <c r="C153" s="251"/>
      <c r="D153" s="251"/>
      <c r="E153" s="251"/>
      <c r="F153" s="251"/>
      <c r="G153" s="251"/>
      <c r="H153" s="251"/>
      <c r="I153" s="259"/>
      <c r="J153" s="260"/>
      <c r="K153" s="267"/>
      <c r="L153" s="260"/>
      <c r="M153" s="267"/>
      <c r="N153" s="261"/>
      <c r="O153" s="267"/>
      <c r="P153" s="261"/>
      <c r="Q153" s="267"/>
      <c r="R153" s="261"/>
      <c r="S153" s="267"/>
      <c r="T153" s="260"/>
      <c r="U153" s="267"/>
      <c r="V153" s="262"/>
      <c r="W153" s="262"/>
      <c r="X153" s="249"/>
    </row>
    <row r="154" spans="2:24" s="250" customFormat="1" ht="24" customHeight="1">
      <c r="B154" s="251"/>
      <c r="C154" s="251"/>
      <c r="D154" s="251"/>
      <c r="E154" s="251"/>
      <c r="F154" s="251"/>
      <c r="G154" s="263" t="s">
        <v>434</v>
      </c>
      <c r="H154" s="251" t="s">
        <v>435</v>
      </c>
      <c r="I154" s="259">
        <v>0</v>
      </c>
      <c r="J154" s="260">
        <v>1</v>
      </c>
      <c r="K154" s="267">
        <v>0</v>
      </c>
      <c r="L154" s="260">
        <v>1</v>
      </c>
      <c r="M154" s="267">
        <v>13000000</v>
      </c>
      <c r="N154" s="261"/>
      <c r="O154" s="267">
        <v>0</v>
      </c>
      <c r="P154" s="261"/>
      <c r="Q154" s="267">
        <v>13161290</v>
      </c>
      <c r="R154" s="261"/>
      <c r="S154" s="267">
        <v>13161000</v>
      </c>
      <c r="T154" s="260">
        <v>1</v>
      </c>
      <c r="U154" s="267">
        <v>13161000</v>
      </c>
      <c r="V154" s="262" t="s">
        <v>386</v>
      </c>
      <c r="W154" s="262" t="s">
        <v>371</v>
      </c>
      <c r="X154" s="249"/>
    </row>
    <row r="155" spans="2:24" s="250" customFormat="1" ht="24" customHeight="1">
      <c r="B155" s="251"/>
      <c r="C155" s="251"/>
      <c r="D155" s="251"/>
      <c r="E155" s="251"/>
      <c r="F155" s="251"/>
      <c r="G155" s="263" t="s">
        <v>436</v>
      </c>
      <c r="H155" s="251" t="s">
        <v>437</v>
      </c>
      <c r="I155" s="259"/>
      <c r="J155" s="260"/>
      <c r="K155" s="267">
        <v>45000000</v>
      </c>
      <c r="L155" s="260">
        <v>1</v>
      </c>
      <c r="M155" s="267"/>
      <c r="N155" s="261"/>
      <c r="O155" s="268"/>
      <c r="P155" s="261"/>
      <c r="Q155" s="268"/>
      <c r="R155" s="261"/>
      <c r="S155" s="268"/>
      <c r="T155" s="260"/>
      <c r="U155" s="268"/>
      <c r="V155" s="262"/>
      <c r="W155" s="262"/>
      <c r="X155" s="249"/>
    </row>
    <row r="156" spans="2:24" s="250" customFormat="1" ht="24" customHeight="1">
      <c r="B156" s="251"/>
      <c r="C156" s="251"/>
      <c r="D156" s="251"/>
      <c r="E156" s="251"/>
      <c r="F156" s="251"/>
      <c r="G156" s="263" t="s">
        <v>438</v>
      </c>
      <c r="H156" s="251" t="s">
        <v>439</v>
      </c>
      <c r="I156" s="259"/>
      <c r="J156" s="260"/>
      <c r="K156" s="267"/>
      <c r="L156" s="260">
        <v>1</v>
      </c>
      <c r="M156" s="267">
        <v>385000000</v>
      </c>
      <c r="N156" s="261"/>
      <c r="O156" s="267"/>
      <c r="P156" s="261"/>
      <c r="Q156" s="267"/>
      <c r="R156" s="261"/>
      <c r="S156" s="267"/>
      <c r="T156" s="260"/>
      <c r="U156" s="267"/>
      <c r="V156" s="262"/>
      <c r="W156" s="262"/>
      <c r="X156" s="249"/>
    </row>
    <row r="157" spans="2:24" s="250" customFormat="1" ht="24" customHeight="1">
      <c r="B157" s="251"/>
      <c r="C157" s="251"/>
      <c r="D157" s="251"/>
      <c r="E157" s="251"/>
      <c r="F157" s="251"/>
      <c r="G157" s="263" t="s">
        <v>440</v>
      </c>
      <c r="H157" s="251" t="s">
        <v>441</v>
      </c>
      <c r="I157" s="259"/>
      <c r="J157" s="260"/>
      <c r="K157" s="267"/>
      <c r="L157" s="260">
        <v>1</v>
      </c>
      <c r="M157" s="267">
        <v>300000000</v>
      </c>
      <c r="N157" s="261"/>
      <c r="O157" s="267"/>
      <c r="P157" s="261"/>
      <c r="Q157" s="267"/>
      <c r="R157" s="261"/>
      <c r="S157" s="267"/>
      <c r="T157" s="260"/>
      <c r="U157" s="267"/>
      <c r="V157" s="262" t="s">
        <v>386</v>
      </c>
      <c r="W157" s="262" t="s">
        <v>371</v>
      </c>
      <c r="X157" s="249"/>
    </row>
    <row r="158" spans="2:24" s="250" customFormat="1" ht="39.75" customHeight="1">
      <c r="B158" s="241"/>
      <c r="C158" s="241"/>
      <c r="D158" s="241"/>
      <c r="E158" s="241"/>
      <c r="F158" s="242" t="s">
        <v>442</v>
      </c>
      <c r="G158" s="243" t="s">
        <v>443</v>
      </c>
      <c r="H158" s="242" t="s">
        <v>444</v>
      </c>
      <c r="I158" s="273"/>
      <c r="J158" s="248"/>
      <c r="K158" s="247"/>
      <c r="L158" s="248"/>
      <c r="M158" s="247" t="s">
        <v>445</v>
      </c>
      <c r="N158" s="247"/>
      <c r="O158" s="247"/>
      <c r="P158" s="247"/>
      <c r="Q158" s="247"/>
      <c r="R158" s="247"/>
      <c r="S158" s="247"/>
      <c r="T158" s="248"/>
      <c r="U158" s="247"/>
      <c r="V158" s="248"/>
      <c r="W158" s="248"/>
      <c r="X158" s="249"/>
    </row>
    <row r="159" spans="2:24" s="250" customFormat="1" ht="120.75" hidden="1" customHeight="1">
      <c r="B159" s="242"/>
      <c r="C159" s="242"/>
      <c r="D159" s="242"/>
      <c r="E159" s="242"/>
      <c r="F159" s="242"/>
      <c r="G159" s="243"/>
      <c r="H159" s="242"/>
      <c r="I159" s="273"/>
      <c r="J159" s="248"/>
      <c r="K159" s="247"/>
      <c r="L159" s="248"/>
      <c r="M159" s="247"/>
      <c r="N159" s="247"/>
      <c r="O159" s="247"/>
      <c r="P159" s="247"/>
      <c r="Q159" s="247"/>
      <c r="R159" s="247"/>
      <c r="S159" s="247"/>
      <c r="T159" s="248"/>
      <c r="U159" s="247"/>
      <c r="V159" s="248"/>
      <c r="W159" s="248"/>
      <c r="X159" s="249"/>
    </row>
    <row r="160" spans="2:24" s="250" customFormat="1" ht="120.75" hidden="1" customHeight="1">
      <c r="B160" s="242"/>
      <c r="C160" s="242"/>
      <c r="D160" s="242"/>
      <c r="E160" s="242"/>
      <c r="F160" s="242"/>
      <c r="G160" s="243"/>
      <c r="H160" s="242"/>
      <c r="I160" s="273"/>
      <c r="J160" s="248"/>
      <c r="K160" s="247"/>
      <c r="L160" s="248"/>
      <c r="M160" s="247"/>
      <c r="N160" s="247"/>
      <c r="O160" s="247"/>
      <c r="P160" s="247"/>
      <c r="Q160" s="247"/>
      <c r="R160" s="247"/>
      <c r="S160" s="247"/>
      <c r="T160" s="248"/>
      <c r="U160" s="247"/>
      <c r="V160" s="248"/>
      <c r="W160" s="248"/>
      <c r="X160" s="249"/>
    </row>
    <row r="161" spans="2:24" s="250" customFormat="1" ht="0.75" hidden="1" customHeight="1">
      <c r="B161" s="242"/>
      <c r="C161" s="242"/>
      <c r="D161" s="242"/>
      <c r="E161" s="242"/>
      <c r="F161" s="242"/>
      <c r="G161" s="243"/>
      <c r="H161" s="242"/>
      <c r="I161" s="273"/>
      <c r="J161" s="248"/>
      <c r="K161" s="247"/>
      <c r="L161" s="248"/>
      <c r="M161" s="247"/>
      <c r="N161" s="247"/>
      <c r="O161" s="247"/>
      <c r="P161" s="247"/>
      <c r="Q161" s="247"/>
      <c r="R161" s="247"/>
      <c r="S161" s="247"/>
      <c r="T161" s="248"/>
      <c r="U161" s="247"/>
      <c r="V161" s="248"/>
      <c r="W161" s="248"/>
      <c r="X161" s="249"/>
    </row>
    <row r="162" spans="2:24" s="250" customFormat="1" ht="0.75" hidden="1" customHeight="1">
      <c r="B162" s="242"/>
      <c r="C162" s="242"/>
      <c r="D162" s="242"/>
      <c r="E162" s="242"/>
      <c r="F162" s="242"/>
      <c r="G162" s="243"/>
      <c r="H162" s="242"/>
      <c r="I162" s="273"/>
      <c r="J162" s="248"/>
      <c r="K162" s="247"/>
      <c r="L162" s="248"/>
      <c r="M162" s="247"/>
      <c r="N162" s="247"/>
      <c r="O162" s="247"/>
      <c r="P162" s="247"/>
      <c r="Q162" s="247"/>
      <c r="R162" s="247"/>
      <c r="S162" s="247"/>
      <c r="T162" s="248"/>
      <c r="U162" s="247"/>
      <c r="V162" s="248"/>
      <c r="W162" s="248"/>
      <c r="X162" s="249"/>
    </row>
    <row r="163" spans="2:24" s="250" customFormat="1" ht="39.75" customHeight="1">
      <c r="B163" s="251"/>
      <c r="C163" s="251"/>
      <c r="D163" s="251"/>
      <c r="E163" s="251"/>
      <c r="F163" s="251"/>
      <c r="G163" s="251" t="s">
        <v>446</v>
      </c>
      <c r="H163" s="251" t="s">
        <v>447</v>
      </c>
      <c r="I163" s="279">
        <v>72750000</v>
      </c>
      <c r="J163" s="260">
        <v>1</v>
      </c>
      <c r="K163" s="267">
        <v>0</v>
      </c>
      <c r="L163" s="260">
        <v>1</v>
      </c>
      <c r="M163" s="261"/>
      <c r="N163" s="261"/>
      <c r="O163" s="268"/>
      <c r="P163" s="261"/>
      <c r="Q163" s="261"/>
      <c r="R163" s="261"/>
      <c r="S163" s="268">
        <v>0</v>
      </c>
      <c r="T163" s="260">
        <v>1</v>
      </c>
      <c r="U163" s="268"/>
      <c r="V163" s="262" t="s">
        <v>386</v>
      </c>
      <c r="W163" s="262" t="s">
        <v>371</v>
      </c>
      <c r="X163" s="249"/>
    </row>
    <row r="164" spans="2:24" s="280" customFormat="1" ht="42.75" customHeight="1">
      <c r="B164" s="241"/>
      <c r="C164" s="241"/>
      <c r="D164" s="241"/>
      <c r="E164" s="241"/>
      <c r="F164" s="242" t="s">
        <v>448</v>
      </c>
      <c r="G164" s="243" t="s">
        <v>449</v>
      </c>
      <c r="H164" s="242" t="s">
        <v>450</v>
      </c>
      <c r="I164" s="273"/>
      <c r="J164" s="248"/>
      <c r="K164" s="247"/>
      <c r="L164" s="248"/>
      <c r="M164" s="247"/>
      <c r="N164" s="247"/>
      <c r="O164" s="247"/>
      <c r="P164" s="247"/>
      <c r="Q164" s="247"/>
      <c r="R164" s="247"/>
      <c r="S164" s="247"/>
      <c r="T164" s="248"/>
      <c r="U164" s="247"/>
      <c r="V164" s="248"/>
      <c r="W164" s="248"/>
      <c r="X164" s="249"/>
    </row>
    <row r="165" spans="2:24" s="250" customFormat="1" ht="36">
      <c r="B165" s="241"/>
      <c r="C165" s="241"/>
      <c r="D165" s="241"/>
      <c r="E165" s="241"/>
      <c r="F165" s="251"/>
      <c r="G165" s="253" t="s">
        <v>451</v>
      </c>
      <c r="H165" s="253" t="s">
        <v>452</v>
      </c>
      <c r="I165" s="259" t="s">
        <v>453</v>
      </c>
      <c r="J165" s="275" t="s">
        <v>454</v>
      </c>
      <c r="K165" s="281">
        <v>95000000</v>
      </c>
      <c r="L165" s="282" t="s">
        <v>455</v>
      </c>
      <c r="M165" s="281">
        <v>95000000</v>
      </c>
      <c r="N165" s="283" t="s">
        <v>456</v>
      </c>
      <c r="O165" s="284">
        <v>95000000</v>
      </c>
      <c r="P165" s="283" t="s">
        <v>457</v>
      </c>
      <c r="Q165" s="281">
        <v>95000000</v>
      </c>
      <c r="R165" s="283" t="s">
        <v>458</v>
      </c>
      <c r="S165" s="281">
        <v>95000000</v>
      </c>
      <c r="T165" s="260">
        <v>1</v>
      </c>
      <c r="U165" s="281">
        <v>475000000</v>
      </c>
      <c r="V165" s="262" t="s">
        <v>386</v>
      </c>
      <c r="W165" s="262" t="s">
        <v>371</v>
      </c>
      <c r="X165" s="249"/>
    </row>
    <row r="166" spans="2:24" s="250" customFormat="1" ht="51" customHeight="1">
      <c r="B166" s="241"/>
      <c r="C166" s="241"/>
      <c r="D166" s="241"/>
      <c r="E166" s="241"/>
      <c r="F166" s="242" t="s">
        <v>459</v>
      </c>
      <c r="G166" s="285" t="s">
        <v>460</v>
      </c>
      <c r="H166" s="242" t="s">
        <v>461</v>
      </c>
      <c r="I166" s="273"/>
      <c r="J166" s="248"/>
      <c r="K166" s="247"/>
      <c r="L166" s="248"/>
      <c r="M166" s="247"/>
      <c r="N166" s="247"/>
      <c r="O166" s="247"/>
      <c r="P166" s="247"/>
      <c r="Q166" s="247"/>
      <c r="R166" s="247"/>
      <c r="S166" s="247"/>
      <c r="T166" s="248"/>
      <c r="U166" s="247"/>
      <c r="V166" s="248"/>
      <c r="W166" s="248"/>
      <c r="X166" s="249"/>
    </row>
    <row r="167" spans="2:24" s="250" customFormat="1" ht="41.25" customHeight="1">
      <c r="B167" s="241"/>
      <c r="C167" s="241"/>
      <c r="D167" s="241"/>
      <c r="E167" s="241"/>
      <c r="F167" s="251"/>
      <c r="G167" s="286" t="s">
        <v>462</v>
      </c>
      <c r="H167" s="251" t="s">
        <v>463</v>
      </c>
      <c r="I167" s="272" t="s">
        <v>464</v>
      </c>
      <c r="J167" s="260">
        <v>1</v>
      </c>
      <c r="K167" s="267">
        <v>1250000</v>
      </c>
      <c r="L167" s="260">
        <v>1</v>
      </c>
      <c r="M167" s="267">
        <v>1250000</v>
      </c>
      <c r="N167" s="261"/>
      <c r="O167" s="268">
        <v>1250000</v>
      </c>
      <c r="P167" s="261"/>
      <c r="Q167" s="267">
        <v>1250000</v>
      </c>
      <c r="R167" s="261"/>
      <c r="S167" s="267">
        <v>1250000</v>
      </c>
      <c r="T167" s="260">
        <v>1</v>
      </c>
      <c r="U167" s="267">
        <v>6250000</v>
      </c>
      <c r="V167" s="262" t="s">
        <v>386</v>
      </c>
      <c r="W167" s="262" t="s">
        <v>371</v>
      </c>
      <c r="X167" s="249"/>
    </row>
    <row r="168" spans="2:24" s="250" customFormat="1" ht="28.5" customHeight="1">
      <c r="B168" s="241"/>
      <c r="C168" s="241"/>
      <c r="D168" s="241"/>
      <c r="E168" s="241"/>
      <c r="F168" s="251"/>
      <c r="G168" s="287" t="s">
        <v>465</v>
      </c>
      <c r="H168" s="251" t="s">
        <v>466</v>
      </c>
      <c r="I168" s="259"/>
      <c r="J168" s="260">
        <v>1</v>
      </c>
      <c r="K168" s="267">
        <v>500000</v>
      </c>
      <c r="L168" s="260">
        <v>1</v>
      </c>
      <c r="M168" s="267">
        <v>500000</v>
      </c>
      <c r="N168" s="261"/>
      <c r="O168" s="268">
        <v>500000</v>
      </c>
      <c r="P168" s="261"/>
      <c r="Q168" s="267">
        <v>500000</v>
      </c>
      <c r="R168" s="261"/>
      <c r="S168" s="267">
        <v>500000</v>
      </c>
      <c r="T168" s="260">
        <v>1</v>
      </c>
      <c r="U168" s="267">
        <v>2500000</v>
      </c>
      <c r="V168" s="262" t="s">
        <v>386</v>
      </c>
      <c r="W168" s="262" t="s">
        <v>371</v>
      </c>
      <c r="X168" s="249"/>
    </row>
    <row r="169" spans="2:24" s="250" customFormat="1" ht="41.25" customHeight="1">
      <c r="B169" s="241"/>
      <c r="C169" s="241"/>
      <c r="D169" s="241"/>
      <c r="E169" s="241"/>
      <c r="F169" s="242"/>
      <c r="G169" s="288" t="s">
        <v>467</v>
      </c>
      <c r="H169" s="289" t="s">
        <v>468</v>
      </c>
      <c r="I169" s="248"/>
      <c r="J169" s="248"/>
      <c r="K169" s="247"/>
      <c r="L169" s="248"/>
      <c r="M169" s="247"/>
      <c r="N169" s="247"/>
      <c r="O169" s="247"/>
      <c r="P169" s="247"/>
      <c r="Q169" s="247"/>
      <c r="R169" s="247"/>
      <c r="S169" s="247"/>
      <c r="T169" s="248"/>
      <c r="U169" s="247"/>
      <c r="V169" s="248"/>
      <c r="W169" s="248"/>
      <c r="X169" s="249"/>
    </row>
    <row r="170" spans="2:24" s="250" customFormat="1" ht="24">
      <c r="B170" s="251"/>
      <c r="C170" s="251"/>
      <c r="D170" s="251"/>
      <c r="E170" s="251"/>
      <c r="F170" s="251"/>
      <c r="G170" s="286" t="s">
        <v>469</v>
      </c>
      <c r="H170" s="253" t="s">
        <v>470</v>
      </c>
      <c r="I170" s="259" t="s">
        <v>471</v>
      </c>
      <c r="J170" s="260" t="s">
        <v>472</v>
      </c>
      <c r="K170" s="270">
        <v>34160000</v>
      </c>
      <c r="L170" s="260" t="s">
        <v>472</v>
      </c>
      <c r="M170" s="270">
        <v>34180000</v>
      </c>
      <c r="N170" s="270" t="s">
        <v>472</v>
      </c>
      <c r="O170" s="271">
        <v>34180000</v>
      </c>
      <c r="P170" s="290" t="s">
        <v>472</v>
      </c>
      <c r="Q170" s="271">
        <v>34180000</v>
      </c>
      <c r="R170" s="290" t="s">
        <v>472</v>
      </c>
      <c r="S170" s="271">
        <v>34180000000</v>
      </c>
      <c r="T170" s="272" t="s">
        <v>472</v>
      </c>
      <c r="U170" s="270">
        <v>188320000</v>
      </c>
      <c r="V170" s="259" t="s">
        <v>386</v>
      </c>
      <c r="W170" s="259" t="s">
        <v>371</v>
      </c>
      <c r="X170" s="249"/>
    </row>
    <row r="171" spans="2:24" s="250" customFormat="1" ht="43.5" customHeight="1">
      <c r="B171" s="251"/>
      <c r="C171" s="251"/>
      <c r="D171" s="251"/>
      <c r="E171" s="251"/>
      <c r="F171" s="251"/>
      <c r="G171" s="286" t="s">
        <v>473</v>
      </c>
      <c r="H171" s="253" t="s">
        <v>474</v>
      </c>
      <c r="I171" s="259" t="s">
        <v>475</v>
      </c>
      <c r="J171" s="275" t="s">
        <v>476</v>
      </c>
      <c r="K171" s="268">
        <v>116715000</v>
      </c>
      <c r="L171" s="291" t="s">
        <v>477</v>
      </c>
      <c r="M171" s="268">
        <v>116715000</v>
      </c>
      <c r="N171" s="292" t="s">
        <v>478</v>
      </c>
      <c r="O171" s="271">
        <v>116715000</v>
      </c>
      <c r="P171" s="293" t="s">
        <v>479</v>
      </c>
      <c r="Q171" s="271">
        <v>116715000</v>
      </c>
      <c r="R171" s="293" t="s">
        <v>480</v>
      </c>
      <c r="S171" s="271">
        <v>116715000</v>
      </c>
      <c r="T171" s="272" t="s">
        <v>480</v>
      </c>
      <c r="U171" s="271">
        <v>583575000</v>
      </c>
      <c r="V171" s="259" t="s">
        <v>481</v>
      </c>
      <c r="W171" s="259" t="s">
        <v>371</v>
      </c>
      <c r="X171" s="249"/>
    </row>
    <row r="172" spans="2:24" s="250" customFormat="1" ht="24">
      <c r="B172" s="251"/>
      <c r="C172" s="251"/>
      <c r="D172" s="251"/>
      <c r="E172" s="251"/>
      <c r="F172" s="251"/>
      <c r="G172" s="286" t="s">
        <v>482</v>
      </c>
      <c r="H172" s="253" t="s">
        <v>483</v>
      </c>
      <c r="I172" s="259"/>
      <c r="J172" s="275" t="s">
        <v>484</v>
      </c>
      <c r="K172" s="261">
        <v>68070500</v>
      </c>
      <c r="L172" s="275" t="s">
        <v>484</v>
      </c>
      <c r="M172" s="261">
        <v>72000000</v>
      </c>
      <c r="N172" s="293" t="s">
        <v>484</v>
      </c>
      <c r="O172" s="290">
        <v>74500000</v>
      </c>
      <c r="P172" s="293" t="s">
        <v>484</v>
      </c>
      <c r="Q172" s="290">
        <v>76000000</v>
      </c>
      <c r="R172" s="293" t="s">
        <v>484</v>
      </c>
      <c r="S172" s="290">
        <v>77500000</v>
      </c>
      <c r="T172" s="272" t="s">
        <v>484</v>
      </c>
      <c r="U172" s="290">
        <v>77500000</v>
      </c>
      <c r="V172" s="259" t="s">
        <v>386</v>
      </c>
      <c r="W172" s="259" t="s">
        <v>371</v>
      </c>
      <c r="X172" s="249"/>
    </row>
    <row r="173" spans="2:24" s="250" customFormat="1" ht="33.75" customHeight="1">
      <c r="B173" s="251"/>
      <c r="C173" s="251"/>
      <c r="D173" s="251"/>
      <c r="E173" s="251"/>
      <c r="F173" s="251"/>
      <c r="G173" s="287" t="s">
        <v>485</v>
      </c>
      <c r="H173" s="251" t="s">
        <v>486</v>
      </c>
      <c r="I173" s="259" t="s">
        <v>487</v>
      </c>
      <c r="J173" s="260" t="s">
        <v>488</v>
      </c>
      <c r="K173" s="261">
        <v>89100000</v>
      </c>
      <c r="L173" s="260" t="s">
        <v>488</v>
      </c>
      <c r="M173" s="261">
        <v>50000000</v>
      </c>
      <c r="N173" s="290" t="s">
        <v>488</v>
      </c>
      <c r="O173" s="290"/>
      <c r="P173" s="290" t="s">
        <v>488</v>
      </c>
      <c r="Q173" s="290"/>
      <c r="R173" s="290" t="s">
        <v>488</v>
      </c>
      <c r="S173" s="290"/>
      <c r="T173" s="272" t="s">
        <v>488</v>
      </c>
      <c r="U173" s="290"/>
      <c r="V173" s="259" t="s">
        <v>386</v>
      </c>
      <c r="W173" s="259"/>
      <c r="X173" s="249"/>
    </row>
    <row r="174" spans="2:24" s="250" customFormat="1" ht="0.75" customHeight="1">
      <c r="B174" s="251"/>
      <c r="C174" s="251"/>
      <c r="D174" s="251"/>
      <c r="E174" s="251"/>
      <c r="F174" s="251"/>
      <c r="G174" s="287"/>
      <c r="H174" s="253"/>
      <c r="I174" s="259"/>
      <c r="J174" s="260"/>
      <c r="K174" s="261"/>
      <c r="L174" s="260"/>
      <c r="M174" s="290"/>
      <c r="N174" s="290"/>
      <c r="O174" s="290"/>
      <c r="P174" s="261"/>
      <c r="Q174" s="261">
        <v>300000000</v>
      </c>
      <c r="R174" s="261" t="s">
        <v>488</v>
      </c>
      <c r="S174" s="261">
        <v>350000000</v>
      </c>
      <c r="T174" s="260" t="s">
        <v>489</v>
      </c>
      <c r="U174" s="261">
        <v>350000000</v>
      </c>
      <c r="V174" s="262" t="s">
        <v>490</v>
      </c>
      <c r="W174" s="262" t="s">
        <v>371</v>
      </c>
      <c r="X174" s="249"/>
    </row>
    <row r="175" spans="2:24" s="250" customFormat="1" ht="51" customHeight="1">
      <c r="B175" s="251"/>
      <c r="C175" s="251"/>
      <c r="D175" s="251"/>
      <c r="E175" s="251"/>
      <c r="F175" s="251"/>
      <c r="G175" s="287" t="s">
        <v>491</v>
      </c>
      <c r="H175" s="251" t="s">
        <v>492</v>
      </c>
      <c r="I175" s="294">
        <v>2054000</v>
      </c>
      <c r="J175" s="275" t="s">
        <v>493</v>
      </c>
      <c r="K175" s="267">
        <v>10100000</v>
      </c>
      <c r="L175" s="295" t="s">
        <v>488</v>
      </c>
      <c r="M175" s="267">
        <v>12000000</v>
      </c>
      <c r="N175" s="295" t="s">
        <v>488</v>
      </c>
      <c r="O175" s="296">
        <v>14000000</v>
      </c>
      <c r="P175" s="297" t="s">
        <v>488</v>
      </c>
      <c r="Q175" s="268">
        <v>15000000</v>
      </c>
      <c r="R175" s="297" t="s">
        <v>494</v>
      </c>
      <c r="S175" s="298">
        <v>17000000</v>
      </c>
      <c r="T175" s="260">
        <v>1</v>
      </c>
      <c r="U175" s="298">
        <v>68100000</v>
      </c>
      <c r="V175" s="262" t="s">
        <v>386</v>
      </c>
      <c r="W175" s="262" t="s">
        <v>371</v>
      </c>
      <c r="X175" s="249"/>
    </row>
    <row r="176" spans="2:24" s="250" customFormat="1" ht="51" customHeight="1">
      <c r="B176" s="251"/>
      <c r="C176" s="251"/>
      <c r="D176" s="251"/>
      <c r="E176" s="251"/>
      <c r="F176" s="251"/>
      <c r="G176" s="287" t="s">
        <v>495</v>
      </c>
      <c r="H176" s="251" t="s">
        <v>496</v>
      </c>
      <c r="I176" s="294"/>
      <c r="J176" s="260"/>
      <c r="K176" s="267"/>
      <c r="L176" s="267"/>
      <c r="M176" s="268">
        <v>1785600000</v>
      </c>
      <c r="N176" s="268"/>
      <c r="O176" s="296">
        <v>2008800000</v>
      </c>
      <c r="P176" s="261"/>
      <c r="Q176" s="268">
        <v>2008800000</v>
      </c>
      <c r="R176" s="261"/>
      <c r="S176" s="298">
        <v>2232000000</v>
      </c>
      <c r="T176" s="260"/>
      <c r="U176" s="298">
        <v>8035200000</v>
      </c>
      <c r="V176" s="262"/>
      <c r="W176" s="262"/>
      <c r="X176" s="249"/>
    </row>
    <row r="177" spans="2:24" s="250" customFormat="1" ht="51.75" customHeight="1">
      <c r="B177" s="242"/>
      <c r="C177" s="242"/>
      <c r="D177" s="299" t="s">
        <v>321</v>
      </c>
      <c r="E177" s="242"/>
      <c r="F177" s="242" t="s">
        <v>497</v>
      </c>
      <c r="G177" s="285" t="s">
        <v>498</v>
      </c>
      <c r="H177" s="289"/>
      <c r="I177" s="300"/>
      <c r="J177" s="248"/>
      <c r="K177" s="247"/>
      <c r="L177" s="248"/>
      <c r="M177" s="247"/>
      <c r="N177" s="247"/>
      <c r="O177" s="247"/>
      <c r="P177" s="247"/>
      <c r="Q177" s="247"/>
      <c r="R177" s="247"/>
      <c r="S177" s="247"/>
      <c r="T177" s="248"/>
      <c r="U177" s="247"/>
      <c r="V177" s="248"/>
      <c r="W177" s="248"/>
      <c r="X177" s="249"/>
    </row>
    <row r="178" spans="2:24" s="250" customFormat="1" ht="25.5" customHeight="1">
      <c r="B178" s="241"/>
      <c r="C178" s="241"/>
      <c r="D178" s="241"/>
      <c r="E178" s="241"/>
      <c r="F178" s="242"/>
      <c r="G178" s="301" t="s">
        <v>499</v>
      </c>
      <c r="H178" s="253" t="s">
        <v>500</v>
      </c>
      <c r="I178" s="294">
        <v>8989000</v>
      </c>
      <c r="J178" s="262" t="s">
        <v>488</v>
      </c>
      <c r="K178" s="261">
        <v>20500000</v>
      </c>
      <c r="L178" s="262" t="s">
        <v>488</v>
      </c>
      <c r="M178" s="261">
        <v>21000000</v>
      </c>
      <c r="N178" s="261" t="s">
        <v>488</v>
      </c>
      <c r="O178" s="261">
        <v>22500000</v>
      </c>
      <c r="P178" s="261" t="s">
        <v>488</v>
      </c>
      <c r="Q178" s="261">
        <v>23000000</v>
      </c>
      <c r="R178" s="261" t="s">
        <v>488</v>
      </c>
      <c r="S178" s="261">
        <v>23000000</v>
      </c>
      <c r="T178" s="262" t="s">
        <v>488</v>
      </c>
      <c r="U178" s="261">
        <v>87000000</v>
      </c>
      <c r="V178" s="262" t="s">
        <v>386</v>
      </c>
      <c r="W178" s="262" t="s">
        <v>371</v>
      </c>
      <c r="X178" s="249"/>
    </row>
    <row r="179" spans="2:24" s="250" customFormat="1" ht="26.25" customHeight="1">
      <c r="B179" s="241"/>
      <c r="C179" s="241"/>
      <c r="D179" s="241"/>
      <c r="E179" s="241"/>
      <c r="F179" s="242"/>
      <c r="G179" s="301" t="s">
        <v>501</v>
      </c>
      <c r="H179" s="253"/>
      <c r="I179" s="294"/>
      <c r="J179" s="262" t="s">
        <v>502</v>
      </c>
      <c r="K179" s="261">
        <v>33775000</v>
      </c>
      <c r="L179" s="262" t="s">
        <v>502</v>
      </c>
      <c r="M179" s="261">
        <v>35000000</v>
      </c>
      <c r="N179" s="261" t="s">
        <v>502</v>
      </c>
      <c r="O179" s="261">
        <v>37000000</v>
      </c>
      <c r="P179" s="261" t="s">
        <v>502</v>
      </c>
      <c r="Q179" s="261">
        <v>40000000</v>
      </c>
      <c r="R179" s="261" t="s">
        <v>502</v>
      </c>
      <c r="S179" s="261">
        <v>45000000</v>
      </c>
      <c r="T179" s="262" t="s">
        <v>502</v>
      </c>
      <c r="U179" s="261">
        <v>157000000</v>
      </c>
      <c r="V179" s="262" t="s">
        <v>370</v>
      </c>
      <c r="W179" s="262" t="s">
        <v>371</v>
      </c>
      <c r="X179" s="249"/>
    </row>
    <row r="180" spans="2:24" s="250" customFormat="1" ht="19.5" customHeight="1">
      <c r="B180" s="241"/>
      <c r="C180" s="241"/>
      <c r="D180" s="241"/>
      <c r="E180" s="241"/>
      <c r="F180" s="242"/>
      <c r="G180" s="287" t="s">
        <v>373</v>
      </c>
      <c r="H180" s="253"/>
      <c r="I180" s="294"/>
      <c r="J180" s="262"/>
      <c r="K180" s="261">
        <v>4025000</v>
      </c>
      <c r="L180" s="262"/>
      <c r="M180" s="261"/>
      <c r="N180" s="261"/>
      <c r="O180" s="261"/>
      <c r="P180" s="261"/>
      <c r="Q180" s="261"/>
      <c r="R180" s="261"/>
      <c r="S180" s="261"/>
      <c r="T180" s="262"/>
      <c r="U180" s="261"/>
      <c r="V180" s="262"/>
      <c r="W180" s="262"/>
      <c r="X180" s="249"/>
    </row>
    <row r="181" spans="2:24" s="250" customFormat="1" ht="19.5" customHeight="1">
      <c r="B181" s="241"/>
      <c r="C181" s="241"/>
      <c r="D181" s="241"/>
      <c r="E181" s="241"/>
      <c r="F181" s="242"/>
      <c r="G181" s="287" t="s">
        <v>374</v>
      </c>
      <c r="H181" s="253"/>
      <c r="I181" s="294"/>
      <c r="J181" s="262"/>
      <c r="K181" s="261">
        <v>4250000</v>
      </c>
      <c r="L181" s="262"/>
      <c r="M181" s="261"/>
      <c r="N181" s="261"/>
      <c r="O181" s="261"/>
      <c r="P181" s="261"/>
      <c r="Q181" s="261"/>
      <c r="R181" s="261"/>
      <c r="S181" s="261"/>
      <c r="T181" s="262"/>
      <c r="U181" s="261"/>
      <c r="V181" s="262"/>
      <c r="W181" s="262"/>
      <c r="X181" s="249"/>
    </row>
    <row r="182" spans="2:24" s="250" customFormat="1" ht="19.5" customHeight="1">
      <c r="B182" s="241"/>
      <c r="C182" s="241"/>
      <c r="D182" s="241"/>
      <c r="E182" s="241"/>
      <c r="F182" s="242"/>
      <c r="G182" s="287" t="s">
        <v>375</v>
      </c>
      <c r="H182" s="253"/>
      <c r="I182" s="294"/>
      <c r="J182" s="262"/>
      <c r="K182" s="261">
        <v>4250000</v>
      </c>
      <c r="L182" s="262"/>
      <c r="M182" s="261"/>
      <c r="N182" s="261"/>
      <c r="O182" s="261"/>
      <c r="P182" s="261"/>
      <c r="Q182" s="261"/>
      <c r="R182" s="261"/>
      <c r="S182" s="261"/>
      <c r="T182" s="262"/>
      <c r="U182" s="261"/>
      <c r="V182" s="262"/>
      <c r="W182" s="262"/>
      <c r="X182" s="249"/>
    </row>
    <row r="183" spans="2:24" s="250" customFormat="1" ht="19.5" customHeight="1">
      <c r="B183" s="241"/>
      <c r="C183" s="241"/>
      <c r="D183" s="241"/>
      <c r="E183" s="241"/>
      <c r="F183" s="242"/>
      <c r="G183" s="287" t="s">
        <v>376</v>
      </c>
      <c r="H183" s="253"/>
      <c r="I183" s="294"/>
      <c r="J183" s="262"/>
      <c r="K183" s="261">
        <v>4250000</v>
      </c>
      <c r="L183" s="262"/>
      <c r="M183" s="261"/>
      <c r="N183" s="261"/>
      <c r="O183" s="261"/>
      <c r="P183" s="261"/>
      <c r="Q183" s="261"/>
      <c r="R183" s="261"/>
      <c r="S183" s="261"/>
      <c r="T183" s="262"/>
      <c r="U183" s="261"/>
      <c r="V183" s="262"/>
      <c r="W183" s="262"/>
      <c r="X183" s="249"/>
    </row>
    <row r="184" spans="2:24" s="250" customFormat="1" ht="29.25" customHeight="1">
      <c r="B184" s="241"/>
      <c r="C184" s="241"/>
      <c r="D184" s="241"/>
      <c r="E184" s="241"/>
      <c r="F184" s="242"/>
      <c r="G184" s="287" t="s">
        <v>377</v>
      </c>
      <c r="H184" s="253"/>
      <c r="I184" s="294"/>
      <c r="J184" s="262"/>
      <c r="K184" s="261">
        <v>4250000</v>
      </c>
      <c r="L184" s="262"/>
      <c r="M184" s="261"/>
      <c r="N184" s="261"/>
      <c r="O184" s="261"/>
      <c r="P184" s="261"/>
      <c r="Q184" s="261"/>
      <c r="R184" s="261"/>
      <c r="S184" s="261"/>
      <c r="T184" s="262"/>
      <c r="U184" s="261"/>
      <c r="V184" s="262"/>
      <c r="W184" s="262"/>
      <c r="X184" s="249"/>
    </row>
    <row r="185" spans="2:24" s="250" customFormat="1" ht="26.25" customHeight="1">
      <c r="B185" s="241"/>
      <c r="C185" s="241"/>
      <c r="D185" s="241"/>
      <c r="E185" s="241"/>
      <c r="F185" s="242"/>
      <c r="G185" s="287" t="s">
        <v>378</v>
      </c>
      <c r="H185" s="253"/>
      <c r="I185" s="294"/>
      <c r="J185" s="262"/>
      <c r="K185" s="261">
        <v>4250000</v>
      </c>
      <c r="L185" s="262"/>
      <c r="M185" s="261"/>
      <c r="N185" s="261"/>
      <c r="O185" s="261"/>
      <c r="P185" s="261"/>
      <c r="Q185" s="261"/>
      <c r="R185" s="261"/>
      <c r="S185" s="261"/>
      <c r="T185" s="262"/>
      <c r="U185" s="261"/>
      <c r="V185" s="262"/>
      <c r="W185" s="262"/>
      <c r="X185" s="249"/>
    </row>
    <row r="186" spans="2:24" s="250" customFormat="1" ht="19.5" customHeight="1">
      <c r="B186" s="241"/>
      <c r="C186" s="241"/>
      <c r="D186" s="241"/>
      <c r="E186" s="241"/>
      <c r="F186" s="242"/>
      <c r="G186" s="287" t="s">
        <v>379</v>
      </c>
      <c r="H186" s="253"/>
      <c r="I186" s="294"/>
      <c r="J186" s="262"/>
      <c r="K186" s="261">
        <v>3720000</v>
      </c>
      <c r="L186" s="262"/>
      <c r="M186" s="261"/>
      <c r="N186" s="261"/>
      <c r="O186" s="261"/>
      <c r="P186" s="261"/>
      <c r="Q186" s="261"/>
      <c r="R186" s="261"/>
      <c r="S186" s="261"/>
      <c r="T186" s="262"/>
      <c r="U186" s="261"/>
      <c r="V186" s="262"/>
      <c r="W186" s="262"/>
      <c r="X186" s="249"/>
    </row>
    <row r="187" spans="2:24" s="250" customFormat="1" ht="19.5" customHeight="1">
      <c r="B187" s="241"/>
      <c r="C187" s="241"/>
      <c r="D187" s="241"/>
      <c r="E187" s="241"/>
      <c r="F187" s="242"/>
      <c r="G187" s="287" t="s">
        <v>380</v>
      </c>
      <c r="H187" s="253"/>
      <c r="I187" s="294"/>
      <c r="J187" s="262"/>
      <c r="K187" s="261">
        <v>4250000</v>
      </c>
      <c r="L187" s="262"/>
      <c r="M187" s="261"/>
      <c r="N187" s="261"/>
      <c r="O187" s="261"/>
      <c r="P187" s="261"/>
      <c r="Q187" s="261"/>
      <c r="R187" s="261"/>
      <c r="S187" s="261"/>
      <c r="T187" s="262"/>
      <c r="U187" s="261"/>
      <c r="V187" s="262"/>
      <c r="W187" s="262"/>
      <c r="X187" s="249"/>
    </row>
    <row r="188" spans="2:24" s="250" customFormat="1" ht="0.75" customHeight="1">
      <c r="B188" s="241"/>
      <c r="C188" s="241"/>
      <c r="D188" s="241"/>
      <c r="E188" s="241"/>
      <c r="F188" s="242"/>
      <c r="G188" s="301"/>
      <c r="H188" s="253"/>
      <c r="I188" s="294"/>
      <c r="J188" s="262"/>
      <c r="K188" s="261"/>
      <c r="L188" s="262"/>
      <c r="M188" s="261"/>
      <c r="N188" s="261"/>
      <c r="O188" s="261"/>
      <c r="P188" s="261"/>
      <c r="Q188" s="261"/>
      <c r="R188" s="261"/>
      <c r="S188" s="261"/>
      <c r="T188" s="262"/>
      <c r="U188" s="261"/>
      <c r="V188" s="262"/>
      <c r="W188" s="262"/>
      <c r="X188" s="249"/>
    </row>
    <row r="189" spans="2:24" s="250" customFormat="1" ht="45" customHeight="1">
      <c r="B189" s="241"/>
      <c r="C189" s="241"/>
      <c r="D189" s="241"/>
      <c r="E189" s="241"/>
      <c r="F189" s="242"/>
      <c r="G189" s="301" t="s">
        <v>293</v>
      </c>
      <c r="H189" s="251" t="s">
        <v>503</v>
      </c>
      <c r="I189" s="294">
        <v>6810000</v>
      </c>
      <c r="J189" s="262" t="s">
        <v>504</v>
      </c>
      <c r="K189" s="261">
        <v>8757000</v>
      </c>
      <c r="L189" s="262" t="s">
        <v>505</v>
      </c>
      <c r="M189" s="261">
        <v>831500000</v>
      </c>
      <c r="N189" s="261" t="s">
        <v>505</v>
      </c>
      <c r="O189" s="261">
        <v>880000000</v>
      </c>
      <c r="P189" s="261" t="s">
        <v>505</v>
      </c>
      <c r="Q189" s="261">
        <v>950000000</v>
      </c>
      <c r="R189" s="261" t="s">
        <v>505</v>
      </c>
      <c r="S189" s="261">
        <v>968000000</v>
      </c>
      <c r="T189" s="262" t="s">
        <v>505</v>
      </c>
      <c r="U189" s="261">
        <v>3629500000</v>
      </c>
      <c r="V189" s="262" t="s">
        <v>386</v>
      </c>
      <c r="W189" s="262" t="s">
        <v>371</v>
      </c>
      <c r="X189" s="249"/>
    </row>
    <row r="190" spans="2:24" s="250" customFormat="1" ht="36">
      <c r="B190" s="241"/>
      <c r="C190" s="241"/>
      <c r="D190" s="241"/>
      <c r="E190" s="241"/>
      <c r="F190" s="242"/>
      <c r="G190" s="301" t="s">
        <v>506</v>
      </c>
      <c r="H190" s="253" t="s">
        <v>507</v>
      </c>
      <c r="I190" s="294">
        <v>7041000</v>
      </c>
      <c r="J190" s="262" t="s">
        <v>504</v>
      </c>
      <c r="K190" s="261">
        <v>19340000</v>
      </c>
      <c r="L190" s="262" t="s">
        <v>505</v>
      </c>
      <c r="M190" s="261">
        <v>560000000</v>
      </c>
      <c r="N190" s="261" t="s">
        <v>505</v>
      </c>
      <c r="O190" s="261">
        <v>620000000</v>
      </c>
      <c r="P190" s="261" t="s">
        <v>505</v>
      </c>
      <c r="Q190" s="261">
        <v>650000000</v>
      </c>
      <c r="R190" s="261" t="s">
        <v>505</v>
      </c>
      <c r="S190" s="261">
        <v>665000000</v>
      </c>
      <c r="T190" s="262" t="s">
        <v>505</v>
      </c>
      <c r="U190" s="261">
        <v>2495000000</v>
      </c>
      <c r="V190" s="262" t="s">
        <v>386</v>
      </c>
      <c r="W190" s="262" t="s">
        <v>371</v>
      </c>
      <c r="X190" s="249"/>
    </row>
    <row r="191" spans="2:24" s="250" customFormat="1" ht="34.5" customHeight="1">
      <c r="B191" s="241"/>
      <c r="C191" s="241"/>
      <c r="D191" s="241"/>
      <c r="E191" s="241"/>
      <c r="F191" s="242"/>
      <c r="G191" s="301" t="s">
        <v>295</v>
      </c>
      <c r="H191" s="251" t="s">
        <v>508</v>
      </c>
      <c r="I191" s="294">
        <v>15724000</v>
      </c>
      <c r="J191" s="262" t="s">
        <v>509</v>
      </c>
      <c r="K191" s="261">
        <v>29250000</v>
      </c>
      <c r="L191" s="262" t="s">
        <v>509</v>
      </c>
      <c r="M191" s="261">
        <v>29250000</v>
      </c>
      <c r="N191" s="261"/>
      <c r="O191" s="261">
        <v>29250000</v>
      </c>
      <c r="P191" s="261"/>
      <c r="Q191" s="261">
        <v>29250000</v>
      </c>
      <c r="R191" s="261"/>
      <c r="S191" s="261">
        <v>29250000</v>
      </c>
      <c r="T191" s="262"/>
      <c r="U191" s="261">
        <v>117000000</v>
      </c>
      <c r="V191" s="262"/>
      <c r="W191" s="262"/>
      <c r="X191" s="249"/>
    </row>
    <row r="192" spans="2:24" s="250" customFormat="1" ht="72" customHeight="1">
      <c r="B192" s="241"/>
      <c r="C192" s="241"/>
      <c r="D192" s="241"/>
      <c r="E192" s="241"/>
      <c r="F192" s="242"/>
      <c r="G192" s="302" t="s">
        <v>510</v>
      </c>
      <c r="H192" s="251" t="s">
        <v>511</v>
      </c>
      <c r="I192" s="294">
        <v>2036200000</v>
      </c>
      <c r="J192" s="262" t="s">
        <v>512</v>
      </c>
      <c r="K192" s="261">
        <v>2101200000</v>
      </c>
      <c r="L192" s="262" t="s">
        <v>513</v>
      </c>
      <c r="M192" s="261">
        <v>2177000000</v>
      </c>
      <c r="N192" s="261" t="s">
        <v>514</v>
      </c>
      <c r="O192" s="261" t="s">
        <v>515</v>
      </c>
      <c r="P192" s="261" t="s">
        <v>516</v>
      </c>
      <c r="Q192" s="261">
        <v>2277000000</v>
      </c>
      <c r="R192" s="261" t="s">
        <v>517</v>
      </c>
      <c r="S192" s="261">
        <v>2327000000</v>
      </c>
      <c r="T192" s="262" t="s">
        <v>517</v>
      </c>
      <c r="U192" s="261">
        <v>9008000000</v>
      </c>
      <c r="V192" s="262" t="s">
        <v>386</v>
      </c>
      <c r="W192" s="262" t="s">
        <v>371</v>
      </c>
      <c r="X192" s="249"/>
    </row>
    <row r="193" spans="2:24" s="250" customFormat="1" ht="19.5" customHeight="1">
      <c r="B193" s="241"/>
      <c r="C193" s="241"/>
      <c r="D193" s="241"/>
      <c r="E193" s="241"/>
      <c r="F193" s="242"/>
      <c r="G193" s="286" t="s">
        <v>373</v>
      </c>
      <c r="H193" s="251"/>
      <c r="I193" s="294"/>
      <c r="J193" s="262"/>
      <c r="K193" s="261">
        <v>224400000</v>
      </c>
      <c r="L193" s="262"/>
      <c r="M193" s="261">
        <v>233875000</v>
      </c>
      <c r="N193" s="261"/>
      <c r="O193" s="261">
        <v>240125000</v>
      </c>
      <c r="P193" s="261"/>
      <c r="Q193" s="261">
        <v>240125000</v>
      </c>
      <c r="R193" s="261"/>
      <c r="S193" s="261">
        <v>246375000</v>
      </c>
      <c r="T193" s="262"/>
      <c r="U193" s="261">
        <v>246375000</v>
      </c>
      <c r="V193" s="262"/>
      <c r="W193" s="262"/>
      <c r="X193" s="249"/>
    </row>
    <row r="194" spans="2:24" s="250" customFormat="1" ht="18.75" customHeight="1">
      <c r="B194" s="241"/>
      <c r="C194" s="241"/>
      <c r="D194" s="241"/>
      <c r="E194" s="241"/>
      <c r="F194" s="242"/>
      <c r="G194" s="286" t="s">
        <v>374</v>
      </c>
      <c r="H194" s="251"/>
      <c r="I194" s="294"/>
      <c r="J194" s="262"/>
      <c r="K194" s="261">
        <v>224400000</v>
      </c>
      <c r="L194" s="262"/>
      <c r="M194" s="261">
        <v>233875000</v>
      </c>
      <c r="N194" s="261"/>
      <c r="O194" s="261">
        <v>240125000</v>
      </c>
      <c r="P194" s="261"/>
      <c r="Q194" s="261">
        <v>240125000</v>
      </c>
      <c r="R194" s="261"/>
      <c r="S194" s="261">
        <v>246375000</v>
      </c>
      <c r="T194" s="262"/>
      <c r="U194" s="261">
        <v>246375000</v>
      </c>
      <c r="V194" s="262"/>
      <c r="W194" s="262"/>
      <c r="X194" s="249"/>
    </row>
    <row r="195" spans="2:24" s="250" customFormat="1" ht="18.75" customHeight="1">
      <c r="B195" s="241"/>
      <c r="C195" s="241"/>
      <c r="D195" s="241"/>
      <c r="E195" s="241"/>
      <c r="F195" s="242"/>
      <c r="G195" s="286" t="s">
        <v>375</v>
      </c>
      <c r="H195" s="251"/>
      <c r="I195" s="294"/>
      <c r="J195" s="262"/>
      <c r="K195" s="261">
        <v>265200000</v>
      </c>
      <c r="L195" s="262"/>
      <c r="M195" s="261">
        <v>274675000</v>
      </c>
      <c r="N195" s="261"/>
      <c r="O195" s="261">
        <v>280925000</v>
      </c>
      <c r="P195" s="261"/>
      <c r="Q195" s="261">
        <v>280925000</v>
      </c>
      <c r="R195" s="261"/>
      <c r="S195" s="261">
        <v>287175000</v>
      </c>
      <c r="T195" s="262"/>
      <c r="U195" s="261">
        <v>287175000</v>
      </c>
      <c r="V195" s="262"/>
      <c r="W195" s="262"/>
      <c r="X195" s="249"/>
    </row>
    <row r="196" spans="2:24" s="250" customFormat="1" ht="18" customHeight="1">
      <c r="B196" s="241"/>
      <c r="C196" s="241"/>
      <c r="D196" s="241"/>
      <c r="E196" s="241"/>
      <c r="F196" s="242"/>
      <c r="G196" s="286" t="s">
        <v>376</v>
      </c>
      <c r="H196" s="251"/>
      <c r="I196" s="294"/>
      <c r="J196" s="262"/>
      <c r="K196" s="261">
        <v>285600000</v>
      </c>
      <c r="L196" s="262"/>
      <c r="M196" s="261">
        <v>295075000</v>
      </c>
      <c r="N196" s="261"/>
      <c r="O196" s="261">
        <v>301325000</v>
      </c>
      <c r="P196" s="261"/>
      <c r="Q196" s="261">
        <v>301325000</v>
      </c>
      <c r="R196" s="261"/>
      <c r="S196" s="261">
        <v>307575000</v>
      </c>
      <c r="T196" s="262"/>
      <c r="U196" s="261">
        <v>307575000</v>
      </c>
      <c r="V196" s="262"/>
      <c r="W196" s="262"/>
      <c r="X196" s="249"/>
    </row>
    <row r="197" spans="2:24" s="250" customFormat="1" ht="24.75" customHeight="1">
      <c r="B197" s="241"/>
      <c r="C197" s="241"/>
      <c r="D197" s="241"/>
      <c r="E197" s="241"/>
      <c r="F197" s="242"/>
      <c r="G197" s="286" t="s">
        <v>377</v>
      </c>
      <c r="H197" s="251"/>
      <c r="I197" s="294"/>
      <c r="J197" s="262"/>
      <c r="K197" s="261">
        <v>469200000</v>
      </c>
      <c r="L197" s="262"/>
      <c r="M197" s="261">
        <v>478675000</v>
      </c>
      <c r="N197" s="261"/>
      <c r="O197" s="261">
        <v>484925000</v>
      </c>
      <c r="P197" s="261"/>
      <c r="Q197" s="261">
        <v>484925000</v>
      </c>
      <c r="R197" s="261"/>
      <c r="S197" s="261">
        <v>491175000</v>
      </c>
      <c r="T197" s="262"/>
      <c r="U197" s="261">
        <v>491175000</v>
      </c>
      <c r="V197" s="262"/>
      <c r="W197" s="262"/>
      <c r="X197" s="249"/>
    </row>
    <row r="198" spans="2:24" s="250" customFormat="1" ht="23.25" customHeight="1">
      <c r="B198" s="241"/>
      <c r="C198" s="241"/>
      <c r="D198" s="241"/>
      <c r="E198" s="241"/>
      <c r="F198" s="242"/>
      <c r="G198" s="286" t="s">
        <v>378</v>
      </c>
      <c r="H198" s="251"/>
      <c r="I198" s="294"/>
      <c r="J198" s="262"/>
      <c r="K198" s="261">
        <v>163200000</v>
      </c>
      <c r="L198" s="262"/>
      <c r="M198" s="261">
        <v>172675000</v>
      </c>
      <c r="N198" s="261"/>
      <c r="O198" s="261">
        <v>178925000</v>
      </c>
      <c r="P198" s="261"/>
      <c r="Q198" s="261">
        <v>178925000</v>
      </c>
      <c r="R198" s="261"/>
      <c r="S198" s="261">
        <v>185175000</v>
      </c>
      <c r="T198" s="262"/>
      <c r="U198" s="261">
        <v>185175000</v>
      </c>
      <c r="V198" s="262"/>
      <c r="W198" s="262"/>
      <c r="X198" s="249"/>
    </row>
    <row r="199" spans="2:24" s="250" customFormat="1" ht="19.5" customHeight="1">
      <c r="B199" s="241"/>
      <c r="C199" s="241"/>
      <c r="D199" s="241"/>
      <c r="E199" s="241"/>
      <c r="F199" s="242"/>
      <c r="G199" s="286" t="s">
        <v>379</v>
      </c>
      <c r="H199" s="251"/>
      <c r="I199" s="294"/>
      <c r="J199" s="262"/>
      <c r="K199" s="261">
        <v>387600000</v>
      </c>
      <c r="L199" s="262"/>
      <c r="M199" s="261">
        <v>397075000</v>
      </c>
      <c r="N199" s="261"/>
      <c r="O199" s="261">
        <v>403325000</v>
      </c>
      <c r="P199" s="261"/>
      <c r="Q199" s="261">
        <v>403325000</v>
      </c>
      <c r="R199" s="261"/>
      <c r="S199" s="261">
        <v>409575000</v>
      </c>
      <c r="T199" s="262"/>
      <c r="U199" s="261">
        <v>409575000</v>
      </c>
      <c r="V199" s="262"/>
      <c r="W199" s="262"/>
      <c r="X199" s="249"/>
    </row>
    <row r="200" spans="2:24" s="250" customFormat="1" ht="15.75" customHeight="1">
      <c r="B200" s="241"/>
      <c r="C200" s="241"/>
      <c r="D200" s="241"/>
      <c r="E200" s="241"/>
      <c r="F200" s="242"/>
      <c r="G200" s="286" t="s">
        <v>380</v>
      </c>
      <c r="H200" s="251"/>
      <c r="I200" s="294"/>
      <c r="J200" s="262"/>
      <c r="K200" s="261">
        <v>81600000</v>
      </c>
      <c r="L200" s="262"/>
      <c r="M200" s="261">
        <v>91075000</v>
      </c>
      <c r="N200" s="261"/>
      <c r="O200" s="261">
        <v>97325000</v>
      </c>
      <c r="P200" s="261"/>
      <c r="Q200" s="261">
        <v>97325000</v>
      </c>
      <c r="R200" s="261"/>
      <c r="S200" s="261">
        <v>103575000</v>
      </c>
      <c r="T200" s="262"/>
      <c r="U200" s="261">
        <v>103575000</v>
      </c>
      <c r="V200" s="262"/>
      <c r="W200" s="262"/>
      <c r="X200" s="249"/>
    </row>
    <row r="201" spans="2:24" s="250" customFormat="1" ht="0.75" hidden="1" customHeight="1">
      <c r="B201" s="241"/>
      <c r="C201" s="241"/>
      <c r="D201" s="241"/>
      <c r="E201" s="241"/>
      <c r="F201" s="242"/>
      <c r="G201" s="302"/>
      <c r="H201" s="251"/>
      <c r="I201" s="294"/>
      <c r="J201" s="262"/>
      <c r="K201" s="261"/>
      <c r="L201" s="262"/>
      <c r="M201" s="261"/>
      <c r="N201" s="261"/>
      <c r="O201" s="261"/>
      <c r="P201" s="261"/>
      <c r="Q201" s="261"/>
      <c r="R201" s="261"/>
      <c r="S201" s="261"/>
      <c r="T201" s="262"/>
      <c r="U201" s="261"/>
      <c r="V201" s="262"/>
      <c r="W201" s="262"/>
      <c r="X201" s="249"/>
    </row>
    <row r="202" spans="2:24" s="250" customFormat="1" ht="57.75" hidden="1" customHeight="1">
      <c r="B202" s="241"/>
      <c r="C202" s="241"/>
      <c r="D202" s="241"/>
      <c r="E202" s="241"/>
      <c r="F202" s="242"/>
      <c r="G202" s="302"/>
      <c r="H202" s="251"/>
      <c r="I202" s="294"/>
      <c r="J202" s="262"/>
      <c r="K202" s="261"/>
      <c r="L202" s="262"/>
      <c r="M202" s="261"/>
      <c r="N202" s="261"/>
      <c r="O202" s="261"/>
      <c r="P202" s="261"/>
      <c r="Q202" s="261"/>
      <c r="R202" s="261"/>
      <c r="S202" s="261"/>
      <c r="T202" s="262"/>
      <c r="U202" s="261"/>
      <c r="V202" s="262"/>
      <c r="W202" s="262"/>
      <c r="X202" s="249"/>
    </row>
    <row r="203" spans="2:24" s="250" customFormat="1" ht="57.75" hidden="1" customHeight="1">
      <c r="B203" s="241"/>
      <c r="C203" s="241"/>
      <c r="D203" s="241"/>
      <c r="E203" s="241"/>
      <c r="F203" s="242"/>
      <c r="G203" s="302"/>
      <c r="H203" s="251"/>
      <c r="I203" s="294"/>
      <c r="J203" s="262"/>
      <c r="K203" s="261"/>
      <c r="L203" s="262"/>
      <c r="M203" s="261"/>
      <c r="N203" s="261"/>
      <c r="O203" s="261"/>
      <c r="P203" s="261"/>
      <c r="Q203" s="261"/>
      <c r="R203" s="261"/>
      <c r="S203" s="261"/>
      <c r="T203" s="262"/>
      <c r="U203" s="261"/>
      <c r="V203" s="262"/>
      <c r="W203" s="262"/>
      <c r="X203" s="249"/>
    </row>
    <row r="204" spans="2:24" s="250" customFormat="1" ht="57.75" hidden="1" customHeight="1">
      <c r="B204" s="241"/>
      <c r="C204" s="241"/>
      <c r="D204" s="241"/>
      <c r="E204" s="241"/>
      <c r="F204" s="242"/>
      <c r="G204" s="302"/>
      <c r="H204" s="251"/>
      <c r="I204" s="294"/>
      <c r="J204" s="262"/>
      <c r="K204" s="261"/>
      <c r="L204" s="262"/>
      <c r="M204" s="261"/>
      <c r="N204" s="261"/>
      <c r="O204" s="261"/>
      <c r="P204" s="261"/>
      <c r="Q204" s="261"/>
      <c r="R204" s="261"/>
      <c r="S204" s="261"/>
      <c r="T204" s="262"/>
      <c r="U204" s="261"/>
      <c r="V204" s="262"/>
      <c r="W204" s="262"/>
      <c r="X204" s="249"/>
    </row>
    <row r="205" spans="2:24" s="250" customFormat="1" ht="72" customHeight="1">
      <c r="B205" s="241"/>
      <c r="C205" s="241"/>
      <c r="D205" s="241"/>
      <c r="E205" s="241"/>
      <c r="F205" s="242"/>
      <c r="G205" s="302" t="s">
        <v>518</v>
      </c>
      <c r="H205" s="253" t="s">
        <v>519</v>
      </c>
      <c r="I205" s="294">
        <v>131187200</v>
      </c>
      <c r="J205" s="262" t="s">
        <v>520</v>
      </c>
      <c r="K205" s="261">
        <v>152773000</v>
      </c>
      <c r="L205" s="262" t="s">
        <v>521</v>
      </c>
      <c r="M205" s="261">
        <v>152773000</v>
      </c>
      <c r="N205" s="261" t="s">
        <v>521</v>
      </c>
      <c r="O205" s="261">
        <v>152773000</v>
      </c>
      <c r="P205" s="261" t="s">
        <v>521</v>
      </c>
      <c r="Q205" s="261">
        <v>152773000</v>
      </c>
      <c r="R205" s="261" t="s">
        <v>521</v>
      </c>
      <c r="S205" s="261">
        <v>152773000</v>
      </c>
      <c r="T205" s="262" t="s">
        <v>521</v>
      </c>
      <c r="U205" s="261">
        <v>611092000</v>
      </c>
      <c r="V205" s="262" t="s">
        <v>522</v>
      </c>
      <c r="W205" s="262" t="s">
        <v>371</v>
      </c>
      <c r="X205" s="249"/>
    </row>
    <row r="206" spans="2:24" s="250" customFormat="1" ht="25.5" customHeight="1">
      <c r="B206" s="241"/>
      <c r="C206" s="241"/>
      <c r="D206" s="241"/>
      <c r="E206" s="241"/>
      <c r="F206" s="242"/>
      <c r="G206" s="302" t="s">
        <v>372</v>
      </c>
      <c r="H206" s="253"/>
      <c r="I206" s="294"/>
      <c r="J206" s="262"/>
      <c r="K206" s="261">
        <v>29073000</v>
      </c>
      <c r="L206" s="262"/>
      <c r="M206" s="261">
        <v>29073000</v>
      </c>
      <c r="N206" s="261"/>
      <c r="O206" s="261">
        <v>37000000</v>
      </c>
      <c r="P206" s="261"/>
      <c r="Q206" s="261">
        <v>41000000</v>
      </c>
      <c r="R206" s="261"/>
      <c r="S206" s="261">
        <v>43000000</v>
      </c>
      <c r="T206" s="262"/>
      <c r="U206" s="261">
        <v>43000000</v>
      </c>
      <c r="V206" s="262"/>
      <c r="W206" s="262"/>
      <c r="X206" s="249"/>
    </row>
    <row r="207" spans="2:24" s="250" customFormat="1" ht="14.25" customHeight="1">
      <c r="B207" s="241"/>
      <c r="C207" s="241"/>
      <c r="D207" s="241"/>
      <c r="E207" s="241"/>
      <c r="F207" s="242"/>
      <c r="G207" s="286" t="s">
        <v>373</v>
      </c>
      <c r="H207" s="253"/>
      <c r="I207" s="294"/>
      <c r="J207" s="262"/>
      <c r="K207" s="261">
        <v>15200000</v>
      </c>
      <c r="L207" s="262"/>
      <c r="M207" s="261">
        <v>15200000</v>
      </c>
      <c r="N207" s="261"/>
      <c r="O207" s="261">
        <v>17000000</v>
      </c>
      <c r="P207" s="261"/>
      <c r="Q207" s="261">
        <v>18000000</v>
      </c>
      <c r="R207" s="261"/>
      <c r="S207" s="261">
        <v>19000000</v>
      </c>
      <c r="T207" s="262"/>
      <c r="U207" s="261">
        <v>19000000</v>
      </c>
      <c r="V207" s="262"/>
      <c r="W207" s="262"/>
      <c r="X207" s="249"/>
    </row>
    <row r="208" spans="2:24" s="250" customFormat="1" ht="15" customHeight="1">
      <c r="B208" s="241"/>
      <c r="C208" s="241"/>
      <c r="D208" s="241"/>
      <c r="E208" s="241"/>
      <c r="F208" s="242"/>
      <c r="G208" s="286" t="s">
        <v>374</v>
      </c>
      <c r="H208" s="253"/>
      <c r="I208" s="294"/>
      <c r="J208" s="262"/>
      <c r="K208" s="261">
        <v>15500000</v>
      </c>
      <c r="L208" s="262"/>
      <c r="M208" s="261">
        <v>15500000</v>
      </c>
      <c r="N208" s="261"/>
      <c r="O208" s="261">
        <v>17000000</v>
      </c>
      <c r="P208" s="261"/>
      <c r="Q208" s="261">
        <v>18000000</v>
      </c>
      <c r="R208" s="261"/>
      <c r="S208" s="261">
        <v>19000000</v>
      </c>
      <c r="T208" s="262"/>
      <c r="U208" s="261">
        <v>19000000</v>
      </c>
      <c r="V208" s="262"/>
      <c r="W208" s="262"/>
      <c r="X208" s="249"/>
    </row>
    <row r="209" spans="2:24" s="250" customFormat="1" ht="15.75" customHeight="1">
      <c r="B209" s="241"/>
      <c r="C209" s="241"/>
      <c r="D209" s="241"/>
      <c r="E209" s="241"/>
      <c r="F209" s="242"/>
      <c r="G209" s="286" t="s">
        <v>375</v>
      </c>
      <c r="H209" s="253"/>
      <c r="I209" s="294"/>
      <c r="J209" s="262"/>
      <c r="K209" s="261">
        <v>15500000</v>
      </c>
      <c r="L209" s="262"/>
      <c r="M209" s="261">
        <v>15500000</v>
      </c>
      <c r="N209" s="261"/>
      <c r="O209" s="261">
        <v>17000000</v>
      </c>
      <c r="P209" s="261"/>
      <c r="Q209" s="261">
        <v>18000000</v>
      </c>
      <c r="R209" s="261"/>
      <c r="S209" s="261">
        <v>19000000</v>
      </c>
      <c r="T209" s="262"/>
      <c r="U209" s="261">
        <v>19000000</v>
      </c>
      <c r="V209" s="262"/>
      <c r="W209" s="262"/>
      <c r="X209" s="249"/>
    </row>
    <row r="210" spans="2:24" s="250" customFormat="1" ht="17.25" customHeight="1">
      <c r="B210" s="241"/>
      <c r="C210" s="241"/>
      <c r="D210" s="241"/>
      <c r="E210" s="241"/>
      <c r="F210" s="242"/>
      <c r="G210" s="286" t="s">
        <v>376</v>
      </c>
      <c r="H210" s="253"/>
      <c r="I210" s="294"/>
      <c r="J210" s="262"/>
      <c r="K210" s="261">
        <v>15500000</v>
      </c>
      <c r="L210" s="262"/>
      <c r="M210" s="261">
        <v>15500000</v>
      </c>
      <c r="N210" s="261"/>
      <c r="O210" s="261">
        <v>17000000</v>
      </c>
      <c r="P210" s="261"/>
      <c r="Q210" s="261">
        <v>18000000</v>
      </c>
      <c r="R210" s="261"/>
      <c r="S210" s="261">
        <v>19000000</v>
      </c>
      <c r="T210" s="262"/>
      <c r="U210" s="261">
        <v>19000000</v>
      </c>
      <c r="V210" s="262"/>
      <c r="W210" s="262"/>
      <c r="X210" s="249"/>
    </row>
    <row r="211" spans="2:24" s="250" customFormat="1" ht="25.5" customHeight="1">
      <c r="B211" s="241"/>
      <c r="C211" s="241"/>
      <c r="D211" s="241"/>
      <c r="E211" s="241"/>
      <c r="F211" s="242"/>
      <c r="G211" s="286" t="s">
        <v>377</v>
      </c>
      <c r="H211" s="253"/>
      <c r="I211" s="294"/>
      <c r="J211" s="262"/>
      <c r="K211" s="261">
        <v>15500000</v>
      </c>
      <c r="L211" s="262"/>
      <c r="M211" s="261">
        <v>15500000</v>
      </c>
      <c r="N211" s="261"/>
      <c r="O211" s="261">
        <v>17000000</v>
      </c>
      <c r="P211" s="261"/>
      <c r="Q211" s="261">
        <v>18000000</v>
      </c>
      <c r="R211" s="261"/>
      <c r="S211" s="261">
        <v>19000000</v>
      </c>
      <c r="T211" s="262"/>
      <c r="U211" s="261">
        <v>19000000</v>
      </c>
      <c r="V211" s="262"/>
      <c r="W211" s="262"/>
      <c r="X211" s="249"/>
    </row>
    <row r="212" spans="2:24" s="250" customFormat="1" ht="24" customHeight="1">
      <c r="B212" s="241"/>
      <c r="C212" s="241"/>
      <c r="D212" s="241"/>
      <c r="E212" s="241"/>
      <c r="F212" s="242"/>
      <c r="G212" s="286" t="s">
        <v>378</v>
      </c>
      <c r="H212" s="253"/>
      <c r="I212" s="294"/>
      <c r="J212" s="262"/>
      <c r="K212" s="261">
        <v>15500000</v>
      </c>
      <c r="L212" s="262"/>
      <c r="M212" s="261">
        <v>15500000</v>
      </c>
      <c r="N212" s="261"/>
      <c r="O212" s="261">
        <v>17000000</v>
      </c>
      <c r="P212" s="261"/>
      <c r="Q212" s="261">
        <v>18000000</v>
      </c>
      <c r="R212" s="261"/>
      <c r="S212" s="261">
        <v>19000000</v>
      </c>
      <c r="T212" s="262"/>
      <c r="U212" s="261">
        <v>19000000</v>
      </c>
      <c r="V212" s="262"/>
      <c r="W212" s="262"/>
      <c r="X212" s="249"/>
    </row>
    <row r="213" spans="2:24" s="250" customFormat="1" ht="16.5" customHeight="1">
      <c r="B213" s="241"/>
      <c r="C213" s="241"/>
      <c r="D213" s="241"/>
      <c r="E213" s="241"/>
      <c r="F213" s="242"/>
      <c r="G213" s="286" t="s">
        <v>379</v>
      </c>
      <c r="H213" s="253"/>
      <c r="I213" s="294"/>
      <c r="J213" s="262"/>
      <c r="K213" s="261">
        <v>15500000</v>
      </c>
      <c r="L213" s="262"/>
      <c r="M213" s="261">
        <v>15500000</v>
      </c>
      <c r="N213" s="261"/>
      <c r="O213" s="261">
        <v>17000000</v>
      </c>
      <c r="P213" s="261"/>
      <c r="Q213" s="261">
        <v>18000000</v>
      </c>
      <c r="R213" s="261"/>
      <c r="S213" s="261">
        <v>19000000</v>
      </c>
      <c r="T213" s="262"/>
      <c r="U213" s="261">
        <v>19000000</v>
      </c>
      <c r="V213" s="262"/>
      <c r="W213" s="262"/>
      <c r="X213" s="249"/>
    </row>
    <row r="214" spans="2:24" s="250" customFormat="1" ht="20.25" customHeight="1">
      <c r="B214" s="241"/>
      <c r="C214" s="241"/>
      <c r="D214" s="241"/>
      <c r="E214" s="241"/>
      <c r="F214" s="242"/>
      <c r="G214" s="286" t="s">
        <v>380</v>
      </c>
      <c r="H214" s="253"/>
      <c r="I214" s="294"/>
      <c r="J214" s="262"/>
      <c r="K214" s="261">
        <v>15500000</v>
      </c>
      <c r="L214" s="262"/>
      <c r="M214" s="261">
        <v>15500000</v>
      </c>
      <c r="N214" s="261"/>
      <c r="O214" s="261">
        <v>17000000</v>
      </c>
      <c r="P214" s="261"/>
      <c r="Q214" s="261">
        <v>18000000</v>
      </c>
      <c r="R214" s="261"/>
      <c r="S214" s="261">
        <v>19000000</v>
      </c>
      <c r="T214" s="262"/>
      <c r="U214" s="261">
        <v>19000000</v>
      </c>
      <c r="V214" s="262"/>
      <c r="W214" s="262"/>
      <c r="X214" s="249"/>
    </row>
    <row r="215" spans="2:24" s="250" customFormat="1" ht="0.75" hidden="1" customHeight="1">
      <c r="B215" s="241"/>
      <c r="C215" s="241"/>
      <c r="D215" s="241"/>
      <c r="E215" s="241"/>
      <c r="F215" s="242"/>
      <c r="G215" s="302"/>
      <c r="H215" s="253"/>
      <c r="I215" s="294"/>
      <c r="J215" s="262"/>
      <c r="K215" s="261"/>
      <c r="L215" s="262"/>
      <c r="M215" s="261"/>
      <c r="N215" s="261"/>
      <c r="O215" s="261"/>
      <c r="P215" s="261"/>
      <c r="Q215" s="261"/>
      <c r="R215" s="261"/>
      <c r="S215" s="261"/>
      <c r="T215" s="262"/>
      <c r="U215" s="261"/>
      <c r="V215" s="262"/>
      <c r="W215" s="262"/>
      <c r="X215" s="249"/>
    </row>
    <row r="216" spans="2:24" s="250" customFormat="1" ht="57.75" hidden="1" customHeight="1">
      <c r="B216" s="241"/>
      <c r="C216" s="241"/>
      <c r="D216" s="241"/>
      <c r="E216" s="241"/>
      <c r="F216" s="242"/>
      <c r="G216" s="302"/>
      <c r="H216" s="253"/>
      <c r="I216" s="294"/>
      <c r="J216" s="262"/>
      <c r="K216" s="261"/>
      <c r="L216" s="262"/>
      <c r="M216" s="261"/>
      <c r="N216" s="261"/>
      <c r="O216" s="261"/>
      <c r="P216" s="261"/>
      <c r="Q216" s="261"/>
      <c r="R216" s="261"/>
      <c r="S216" s="261"/>
      <c r="T216" s="262"/>
      <c r="U216" s="261"/>
      <c r="V216" s="262"/>
      <c r="W216" s="262"/>
      <c r="X216" s="249"/>
    </row>
    <row r="217" spans="2:24" s="250" customFormat="1" ht="57.75" hidden="1" customHeight="1">
      <c r="B217" s="241"/>
      <c r="C217" s="241"/>
      <c r="D217" s="241"/>
      <c r="E217" s="241"/>
      <c r="F217" s="242"/>
      <c r="G217" s="302"/>
      <c r="H217" s="253"/>
      <c r="I217" s="294"/>
      <c r="J217" s="262"/>
      <c r="K217" s="261"/>
      <c r="L217" s="262"/>
      <c r="M217" s="261"/>
      <c r="N217" s="261"/>
      <c r="O217" s="261"/>
      <c r="P217" s="261"/>
      <c r="Q217" s="261"/>
      <c r="R217" s="261"/>
      <c r="S217" s="261"/>
      <c r="T217" s="262"/>
      <c r="U217" s="261"/>
      <c r="V217" s="262"/>
      <c r="W217" s="262"/>
      <c r="X217" s="249"/>
    </row>
    <row r="218" spans="2:24" s="250" customFormat="1" ht="57.75" hidden="1" customHeight="1">
      <c r="B218" s="241"/>
      <c r="C218" s="241"/>
      <c r="D218" s="241"/>
      <c r="E218" s="241"/>
      <c r="F218" s="242"/>
      <c r="G218" s="302"/>
      <c r="H218" s="253"/>
      <c r="I218" s="294"/>
      <c r="J218" s="262"/>
      <c r="K218" s="261"/>
      <c r="L218" s="262"/>
      <c r="M218" s="261"/>
      <c r="N218" s="261"/>
      <c r="O218" s="261"/>
      <c r="P218" s="261"/>
      <c r="Q218" s="261"/>
      <c r="R218" s="261"/>
      <c r="S218" s="261"/>
      <c r="T218" s="262"/>
      <c r="U218" s="261"/>
      <c r="V218" s="262"/>
      <c r="W218" s="262"/>
      <c r="X218" s="249"/>
    </row>
    <row r="219" spans="2:24" s="250" customFormat="1" ht="40.5" customHeight="1">
      <c r="B219" s="241"/>
      <c r="C219" s="241"/>
      <c r="D219" s="241"/>
      <c r="E219" s="241"/>
      <c r="F219" s="242"/>
      <c r="G219" s="302" t="s">
        <v>523</v>
      </c>
      <c r="H219" s="251" t="s">
        <v>524</v>
      </c>
      <c r="I219" s="294">
        <v>542216000</v>
      </c>
      <c r="J219" s="262" t="s">
        <v>525</v>
      </c>
      <c r="K219" s="261">
        <v>649940000</v>
      </c>
      <c r="L219" s="262" t="s">
        <v>525</v>
      </c>
      <c r="M219" s="261">
        <v>660940000</v>
      </c>
      <c r="N219" s="261" t="s">
        <v>525</v>
      </c>
      <c r="O219" s="261">
        <v>670940000</v>
      </c>
      <c r="P219" s="261" t="s">
        <v>525</v>
      </c>
      <c r="Q219" s="261">
        <v>680940000</v>
      </c>
      <c r="R219" s="261" t="s">
        <v>525</v>
      </c>
      <c r="S219" s="261">
        <v>690940000</v>
      </c>
      <c r="T219" s="262" t="s">
        <v>525</v>
      </c>
      <c r="U219" s="261">
        <v>2703760000</v>
      </c>
      <c r="V219" s="262" t="s">
        <v>526</v>
      </c>
      <c r="W219" s="262" t="s">
        <v>371</v>
      </c>
      <c r="X219" s="249"/>
    </row>
    <row r="220" spans="2:24" s="250" customFormat="1" ht="27" customHeight="1">
      <c r="B220" s="241"/>
      <c r="C220" s="241"/>
      <c r="D220" s="241"/>
      <c r="E220" s="241"/>
      <c r="F220" s="242"/>
      <c r="G220" s="302" t="s">
        <v>372</v>
      </c>
      <c r="H220" s="251"/>
      <c r="I220" s="294"/>
      <c r="J220" s="262"/>
      <c r="K220" s="261">
        <v>124063000</v>
      </c>
      <c r="L220" s="262"/>
      <c r="M220" s="261">
        <v>125940000</v>
      </c>
      <c r="N220" s="261"/>
      <c r="O220" s="261">
        <v>156123000</v>
      </c>
      <c r="P220" s="261"/>
      <c r="Q220" s="261">
        <v>170123000</v>
      </c>
      <c r="R220" s="261"/>
      <c r="S220" s="261">
        <v>194123000</v>
      </c>
      <c r="T220" s="262"/>
      <c r="U220" s="261">
        <v>194123000</v>
      </c>
      <c r="V220" s="262"/>
      <c r="W220" s="262"/>
      <c r="X220" s="249"/>
    </row>
    <row r="221" spans="2:24" s="250" customFormat="1">
      <c r="B221" s="241"/>
      <c r="C221" s="241"/>
      <c r="D221" s="241"/>
      <c r="E221" s="241"/>
      <c r="F221" s="242"/>
      <c r="G221" s="286" t="s">
        <v>373</v>
      </c>
      <c r="H221" s="251"/>
      <c r="I221" s="294"/>
      <c r="J221" s="262"/>
      <c r="K221" s="261">
        <v>64900000</v>
      </c>
      <c r="L221" s="262"/>
      <c r="M221" s="261">
        <v>70000000</v>
      </c>
      <c r="N221" s="261"/>
      <c r="O221" s="261">
        <v>80900000</v>
      </c>
      <c r="P221" s="261"/>
      <c r="Q221" s="261">
        <v>87900000</v>
      </c>
      <c r="R221" s="261"/>
      <c r="S221" s="261">
        <v>94900000</v>
      </c>
      <c r="T221" s="262"/>
      <c r="U221" s="261">
        <v>94900000</v>
      </c>
      <c r="V221" s="262"/>
      <c r="W221" s="262"/>
      <c r="X221" s="249"/>
    </row>
    <row r="222" spans="2:24" s="250" customFormat="1" ht="12.75" customHeight="1">
      <c r="B222" s="241"/>
      <c r="C222" s="241"/>
      <c r="D222" s="241"/>
      <c r="E222" s="241"/>
      <c r="F222" s="242"/>
      <c r="G222" s="286" t="s">
        <v>374</v>
      </c>
      <c r="H222" s="251"/>
      <c r="I222" s="294"/>
      <c r="J222" s="262"/>
      <c r="K222" s="261">
        <v>66700000</v>
      </c>
      <c r="L222" s="262"/>
      <c r="M222" s="261">
        <v>70000000</v>
      </c>
      <c r="N222" s="261"/>
      <c r="O222" s="261">
        <v>82700000</v>
      </c>
      <c r="P222" s="261"/>
      <c r="Q222" s="261">
        <v>89700000</v>
      </c>
      <c r="R222" s="261"/>
      <c r="S222" s="261">
        <v>96700000</v>
      </c>
      <c r="T222" s="262"/>
      <c r="U222" s="261">
        <v>96700000</v>
      </c>
      <c r="V222" s="262"/>
      <c r="W222" s="262"/>
      <c r="X222" s="249"/>
    </row>
    <row r="223" spans="2:24" s="250" customFormat="1" ht="14.25" customHeight="1">
      <c r="B223" s="241"/>
      <c r="C223" s="241"/>
      <c r="D223" s="241"/>
      <c r="E223" s="241"/>
      <c r="F223" s="242"/>
      <c r="G223" s="286" t="s">
        <v>375</v>
      </c>
      <c r="H223" s="251"/>
      <c r="I223" s="294"/>
      <c r="J223" s="262"/>
      <c r="K223" s="261">
        <v>67200000</v>
      </c>
      <c r="L223" s="262"/>
      <c r="M223" s="261">
        <v>70000000</v>
      </c>
      <c r="N223" s="261"/>
      <c r="O223" s="261">
        <v>83200000</v>
      </c>
      <c r="P223" s="261"/>
      <c r="Q223" s="261">
        <v>90200000</v>
      </c>
      <c r="R223" s="261"/>
      <c r="S223" s="261">
        <v>97200000</v>
      </c>
      <c r="T223" s="262"/>
      <c r="U223" s="261">
        <v>97200000</v>
      </c>
      <c r="V223" s="262"/>
      <c r="W223" s="262"/>
      <c r="X223" s="249"/>
    </row>
    <row r="224" spans="2:24" s="250" customFormat="1" ht="12.75" customHeight="1">
      <c r="B224" s="241"/>
      <c r="C224" s="241"/>
      <c r="D224" s="241"/>
      <c r="E224" s="241"/>
      <c r="F224" s="242"/>
      <c r="G224" s="286" t="s">
        <v>376</v>
      </c>
      <c r="H224" s="251"/>
      <c r="I224" s="294"/>
      <c r="J224" s="262"/>
      <c r="K224" s="261">
        <v>67950000</v>
      </c>
      <c r="L224" s="262"/>
      <c r="M224" s="261">
        <v>70000000</v>
      </c>
      <c r="N224" s="261"/>
      <c r="O224" s="261">
        <v>83950000</v>
      </c>
      <c r="P224" s="261"/>
      <c r="Q224" s="261">
        <v>90950000</v>
      </c>
      <c r="R224" s="261"/>
      <c r="S224" s="261">
        <v>97950000</v>
      </c>
      <c r="T224" s="262"/>
      <c r="U224" s="261">
        <v>97950000</v>
      </c>
      <c r="V224" s="262"/>
      <c r="W224" s="262"/>
      <c r="X224" s="249"/>
    </row>
    <row r="225" spans="2:24" s="250" customFormat="1" ht="29.25" customHeight="1">
      <c r="B225" s="241"/>
      <c r="C225" s="241"/>
      <c r="D225" s="241"/>
      <c r="E225" s="241"/>
      <c r="F225" s="242"/>
      <c r="G225" s="286" t="s">
        <v>377</v>
      </c>
      <c r="H225" s="251"/>
      <c r="I225" s="294"/>
      <c r="J225" s="262"/>
      <c r="K225" s="261">
        <v>65115000</v>
      </c>
      <c r="L225" s="262"/>
      <c r="M225" s="261">
        <v>70000000</v>
      </c>
      <c r="N225" s="261"/>
      <c r="O225" s="261">
        <v>81115000</v>
      </c>
      <c r="P225" s="261"/>
      <c r="Q225" s="261">
        <v>88115000</v>
      </c>
      <c r="R225" s="261"/>
      <c r="S225" s="261">
        <v>95115000</v>
      </c>
      <c r="T225" s="262"/>
      <c r="U225" s="261">
        <v>95115000</v>
      </c>
      <c r="V225" s="262"/>
      <c r="W225" s="262"/>
      <c r="X225" s="249"/>
    </row>
    <row r="226" spans="2:24" s="250" customFormat="1" ht="24.75" customHeight="1">
      <c r="B226" s="241"/>
      <c r="C226" s="241"/>
      <c r="D226" s="241"/>
      <c r="E226" s="241"/>
      <c r="F226" s="242"/>
      <c r="G226" s="286" t="s">
        <v>378</v>
      </c>
      <c r="H226" s="251"/>
      <c r="I226" s="294"/>
      <c r="J226" s="262"/>
      <c r="K226" s="261">
        <v>66112500</v>
      </c>
      <c r="L226" s="262"/>
      <c r="M226" s="261">
        <v>70000000</v>
      </c>
      <c r="N226" s="261"/>
      <c r="O226" s="261">
        <v>82112000</v>
      </c>
      <c r="P226" s="261"/>
      <c r="Q226" s="261">
        <v>89112000</v>
      </c>
      <c r="R226" s="261"/>
      <c r="S226" s="261">
        <v>96112000</v>
      </c>
      <c r="T226" s="262"/>
      <c r="U226" s="261">
        <v>96112000</v>
      </c>
      <c r="V226" s="262"/>
      <c r="W226" s="262"/>
      <c r="X226" s="249"/>
    </row>
    <row r="227" spans="2:24" s="250" customFormat="1" ht="15.75" customHeight="1">
      <c r="B227" s="241"/>
      <c r="C227" s="241"/>
      <c r="D227" s="241"/>
      <c r="E227" s="241"/>
      <c r="F227" s="242"/>
      <c r="G227" s="286" t="s">
        <v>379</v>
      </c>
      <c r="H227" s="251"/>
      <c r="I227" s="294"/>
      <c r="J227" s="262"/>
      <c r="K227" s="261">
        <v>65950000</v>
      </c>
      <c r="L227" s="262"/>
      <c r="M227" s="261">
        <v>70000000</v>
      </c>
      <c r="N227" s="261"/>
      <c r="O227" s="261">
        <v>81950000</v>
      </c>
      <c r="P227" s="261"/>
      <c r="Q227" s="261">
        <v>88950000</v>
      </c>
      <c r="R227" s="261"/>
      <c r="S227" s="261">
        <v>95950000</v>
      </c>
      <c r="T227" s="262"/>
      <c r="U227" s="261">
        <v>95950000</v>
      </c>
      <c r="V227" s="262"/>
      <c r="W227" s="262"/>
      <c r="X227" s="249"/>
    </row>
    <row r="228" spans="2:24" s="250" customFormat="1" ht="18" customHeight="1">
      <c r="B228" s="241"/>
      <c r="C228" s="241"/>
      <c r="D228" s="241"/>
      <c r="E228" s="241"/>
      <c r="F228" s="242"/>
      <c r="G228" s="286" t="s">
        <v>380</v>
      </c>
      <c r="H228" s="251"/>
      <c r="I228" s="294"/>
      <c r="J228" s="262"/>
      <c r="K228" s="261">
        <v>61950000</v>
      </c>
      <c r="L228" s="262"/>
      <c r="M228" s="261">
        <v>65000000</v>
      </c>
      <c r="N228" s="261"/>
      <c r="O228" s="261">
        <v>77950000</v>
      </c>
      <c r="P228" s="261"/>
      <c r="Q228" s="261">
        <v>84950000</v>
      </c>
      <c r="R228" s="261"/>
      <c r="S228" s="261">
        <v>91950000</v>
      </c>
      <c r="T228" s="262"/>
      <c r="U228" s="261">
        <v>91950000</v>
      </c>
      <c r="V228" s="262"/>
      <c r="W228" s="262"/>
      <c r="X228" s="249"/>
    </row>
    <row r="229" spans="2:24" s="250" customFormat="1" ht="38.25" customHeight="1">
      <c r="B229" s="241"/>
      <c r="C229" s="241"/>
      <c r="D229" s="241"/>
      <c r="E229" s="241"/>
      <c r="F229" s="242"/>
      <c r="G229" s="301" t="s">
        <v>527</v>
      </c>
      <c r="H229" s="251" t="s">
        <v>528</v>
      </c>
      <c r="I229" s="294">
        <v>7340000</v>
      </c>
      <c r="J229" s="262" t="s">
        <v>529</v>
      </c>
      <c r="K229" s="261">
        <v>14545000</v>
      </c>
      <c r="L229" s="262" t="s">
        <v>530</v>
      </c>
      <c r="M229" s="261">
        <v>16000000</v>
      </c>
      <c r="N229" s="261" t="s">
        <v>529</v>
      </c>
      <c r="O229" s="261">
        <v>16500000</v>
      </c>
      <c r="P229" s="261" t="s">
        <v>529</v>
      </c>
      <c r="Q229" s="261">
        <v>17000000</v>
      </c>
      <c r="R229" s="261" t="s">
        <v>529</v>
      </c>
      <c r="S229" s="261">
        <v>17500000</v>
      </c>
      <c r="T229" s="262" t="s">
        <v>529</v>
      </c>
      <c r="U229" s="261">
        <v>67000000</v>
      </c>
      <c r="V229" s="262" t="s">
        <v>386</v>
      </c>
      <c r="W229" s="262" t="s">
        <v>371</v>
      </c>
      <c r="X229" s="249"/>
    </row>
    <row r="230" spans="2:24" s="250" customFormat="1" ht="0.75" customHeight="1">
      <c r="B230" s="241"/>
      <c r="C230" s="241"/>
      <c r="D230" s="241"/>
      <c r="E230" s="241"/>
      <c r="F230" s="242"/>
      <c r="G230" s="301"/>
      <c r="H230" s="251"/>
      <c r="I230" s="294"/>
      <c r="J230" s="262"/>
      <c r="K230" s="261"/>
      <c r="L230" s="262"/>
      <c r="M230" s="261"/>
      <c r="N230" s="261"/>
      <c r="O230" s="261"/>
      <c r="P230" s="261"/>
      <c r="Q230" s="261"/>
      <c r="R230" s="261"/>
      <c r="S230" s="261"/>
      <c r="T230" s="262"/>
      <c r="U230" s="261"/>
      <c r="V230" s="262"/>
      <c r="W230" s="262"/>
      <c r="X230" s="249"/>
    </row>
    <row r="231" spans="2:24" s="250" customFormat="1" ht="30" hidden="1" customHeight="1">
      <c r="B231" s="241"/>
      <c r="C231" s="241"/>
      <c r="D231" s="241"/>
      <c r="E231" s="241"/>
      <c r="F231" s="242"/>
      <c r="G231" s="301"/>
      <c r="H231" s="251"/>
      <c r="I231" s="294"/>
      <c r="J231" s="262"/>
      <c r="K231" s="261"/>
      <c r="L231" s="262"/>
      <c r="M231" s="261"/>
      <c r="N231" s="261"/>
      <c r="O231" s="261"/>
      <c r="P231" s="261"/>
      <c r="Q231" s="261"/>
      <c r="R231" s="261"/>
      <c r="S231" s="261"/>
      <c r="T231" s="262"/>
      <c r="U231" s="261"/>
      <c r="V231" s="262"/>
      <c r="W231" s="262"/>
      <c r="X231" s="249"/>
    </row>
    <row r="232" spans="2:24" s="250" customFormat="1" ht="38.25" hidden="1" customHeight="1">
      <c r="B232" s="241"/>
      <c r="C232" s="241"/>
      <c r="D232" s="241"/>
      <c r="E232" s="241"/>
      <c r="F232" s="242"/>
      <c r="G232" s="301"/>
      <c r="H232" s="251"/>
      <c r="I232" s="294"/>
      <c r="J232" s="262"/>
      <c r="K232" s="261"/>
      <c r="L232" s="262"/>
      <c r="M232" s="261"/>
      <c r="N232" s="261"/>
      <c r="O232" s="261"/>
      <c r="P232" s="261"/>
      <c r="Q232" s="261"/>
      <c r="R232" s="261"/>
      <c r="S232" s="261"/>
      <c r="T232" s="262"/>
      <c r="U232" s="261"/>
      <c r="V232" s="262"/>
      <c r="W232" s="262"/>
      <c r="X232" s="249"/>
    </row>
    <row r="233" spans="2:24" s="250" customFormat="1" ht="38.25" hidden="1" customHeight="1">
      <c r="B233" s="241"/>
      <c r="C233" s="241"/>
      <c r="D233" s="241"/>
      <c r="E233" s="241"/>
      <c r="F233" s="242"/>
      <c r="G233" s="301"/>
      <c r="H233" s="251"/>
      <c r="I233" s="294"/>
      <c r="J233" s="262"/>
      <c r="K233" s="261"/>
      <c r="L233" s="262"/>
      <c r="M233" s="261"/>
      <c r="N233" s="261"/>
      <c r="O233" s="261"/>
      <c r="P233" s="261"/>
      <c r="Q233" s="261"/>
      <c r="R233" s="261"/>
      <c r="S233" s="261"/>
      <c r="T233" s="262"/>
      <c r="U233" s="261"/>
      <c r="V233" s="262"/>
      <c r="W233" s="262"/>
      <c r="X233" s="249"/>
    </row>
    <row r="234" spans="2:24" s="250" customFormat="1" ht="38.25" hidden="1" customHeight="1">
      <c r="B234" s="241"/>
      <c r="C234" s="241"/>
      <c r="D234" s="241"/>
      <c r="E234" s="241"/>
      <c r="F234" s="242"/>
      <c r="G234" s="301"/>
      <c r="H234" s="251"/>
      <c r="I234" s="294"/>
      <c r="J234" s="262"/>
      <c r="K234" s="261"/>
      <c r="L234" s="262"/>
      <c r="M234" s="261"/>
      <c r="N234" s="261"/>
      <c r="O234" s="261"/>
      <c r="P234" s="261"/>
      <c r="Q234" s="261"/>
      <c r="R234" s="261"/>
      <c r="S234" s="261"/>
      <c r="T234" s="262"/>
      <c r="U234" s="261"/>
      <c r="V234" s="262"/>
      <c r="W234" s="262"/>
      <c r="X234" s="249"/>
    </row>
    <row r="235" spans="2:24" s="250" customFormat="1" ht="38.25" hidden="1" customHeight="1">
      <c r="B235" s="241"/>
      <c r="C235" s="241"/>
      <c r="D235" s="241"/>
      <c r="E235" s="241"/>
      <c r="F235" s="242"/>
      <c r="G235" s="301"/>
      <c r="H235" s="251"/>
      <c r="I235" s="294"/>
      <c r="J235" s="262"/>
      <c r="K235" s="261"/>
      <c r="L235" s="262"/>
      <c r="M235" s="261"/>
      <c r="N235" s="261"/>
      <c r="O235" s="261"/>
      <c r="P235" s="261"/>
      <c r="Q235" s="261"/>
      <c r="R235" s="261"/>
      <c r="S235" s="261"/>
      <c r="T235" s="262"/>
      <c r="U235" s="261"/>
      <c r="V235" s="262"/>
      <c r="W235" s="262"/>
      <c r="X235" s="249"/>
    </row>
    <row r="236" spans="2:24" s="250" customFormat="1" ht="38.25" hidden="1" customHeight="1">
      <c r="B236" s="241"/>
      <c r="C236" s="241"/>
      <c r="D236" s="241"/>
      <c r="E236" s="241"/>
      <c r="F236" s="242"/>
      <c r="G236" s="301"/>
      <c r="H236" s="251"/>
      <c r="I236" s="294"/>
      <c r="J236" s="262"/>
      <c r="K236" s="261"/>
      <c r="L236" s="262"/>
      <c r="M236" s="261"/>
      <c r="N236" s="261"/>
      <c r="O236" s="261"/>
      <c r="P236" s="261"/>
      <c r="Q236" s="261"/>
      <c r="R236" s="261"/>
      <c r="S236" s="261"/>
      <c r="T236" s="262"/>
      <c r="U236" s="261"/>
      <c r="V236" s="262"/>
      <c r="W236" s="262"/>
      <c r="X236" s="249"/>
    </row>
    <row r="237" spans="2:24" s="250" customFormat="1" ht="38.25" hidden="1" customHeight="1">
      <c r="B237" s="241"/>
      <c r="C237" s="241"/>
      <c r="D237" s="241"/>
      <c r="E237" s="241"/>
      <c r="F237" s="242"/>
      <c r="G237" s="301"/>
      <c r="H237" s="251"/>
      <c r="I237" s="294"/>
      <c r="J237" s="262"/>
      <c r="K237" s="261"/>
      <c r="L237" s="262"/>
      <c r="M237" s="261"/>
      <c r="N237" s="261"/>
      <c r="O237" s="261"/>
      <c r="P237" s="261"/>
      <c r="Q237" s="261"/>
      <c r="R237" s="261"/>
      <c r="S237" s="261"/>
      <c r="T237" s="262"/>
      <c r="U237" s="261"/>
      <c r="V237" s="262"/>
      <c r="W237" s="262"/>
      <c r="X237" s="249"/>
    </row>
    <row r="238" spans="2:24" s="250" customFormat="1" ht="0.75" hidden="1" customHeight="1">
      <c r="B238" s="241"/>
      <c r="C238" s="241"/>
      <c r="D238" s="241"/>
      <c r="E238" s="241"/>
      <c r="F238" s="242"/>
      <c r="G238" s="301"/>
      <c r="H238" s="251"/>
      <c r="I238" s="294"/>
      <c r="J238" s="262"/>
      <c r="K238" s="261"/>
      <c r="L238" s="262"/>
      <c r="M238" s="261"/>
      <c r="N238" s="261"/>
      <c r="O238" s="261"/>
      <c r="P238" s="261"/>
      <c r="Q238" s="261"/>
      <c r="R238" s="261"/>
      <c r="S238" s="261"/>
      <c r="T238" s="262"/>
      <c r="U238" s="261"/>
      <c r="V238" s="262"/>
      <c r="W238" s="262"/>
      <c r="X238" s="249"/>
    </row>
    <row r="239" spans="2:24" s="250" customFormat="1" ht="38.25" hidden="1" customHeight="1">
      <c r="B239" s="241"/>
      <c r="C239" s="241"/>
      <c r="D239" s="241"/>
      <c r="E239" s="241"/>
      <c r="F239" s="242"/>
      <c r="G239" s="301"/>
      <c r="H239" s="251"/>
      <c r="I239" s="294"/>
      <c r="J239" s="262"/>
      <c r="K239" s="261"/>
      <c r="L239" s="262"/>
      <c r="M239" s="261"/>
      <c r="N239" s="261"/>
      <c r="O239" s="261"/>
      <c r="P239" s="261"/>
      <c r="Q239" s="261"/>
      <c r="R239" s="261"/>
      <c r="S239" s="261"/>
      <c r="T239" s="262"/>
      <c r="U239" s="261"/>
      <c r="V239" s="262"/>
      <c r="W239" s="262"/>
      <c r="X239" s="249"/>
    </row>
    <row r="240" spans="2:24" s="250" customFormat="1" ht="38.25" hidden="1" customHeight="1">
      <c r="B240" s="241"/>
      <c r="C240" s="241"/>
      <c r="D240" s="241"/>
      <c r="E240" s="241"/>
      <c r="F240" s="242"/>
      <c r="G240" s="301"/>
      <c r="H240" s="251"/>
      <c r="I240" s="294"/>
      <c r="J240" s="262"/>
      <c r="K240" s="261"/>
      <c r="L240" s="262"/>
      <c r="M240" s="261"/>
      <c r="N240" s="261"/>
      <c r="O240" s="261"/>
      <c r="P240" s="261"/>
      <c r="Q240" s="261"/>
      <c r="R240" s="261"/>
      <c r="S240" s="261"/>
      <c r="T240" s="262"/>
      <c r="U240" s="261"/>
      <c r="V240" s="262"/>
      <c r="W240" s="262"/>
      <c r="X240" s="249"/>
    </row>
    <row r="241" spans="2:24" s="250" customFormat="1" ht="38.25" hidden="1" customHeight="1">
      <c r="B241" s="241"/>
      <c r="C241" s="241"/>
      <c r="D241" s="241"/>
      <c r="E241" s="241"/>
      <c r="F241" s="242"/>
      <c r="G241" s="301"/>
      <c r="H241" s="251"/>
      <c r="I241" s="294"/>
      <c r="J241" s="262"/>
      <c r="K241" s="261"/>
      <c r="L241" s="262"/>
      <c r="M241" s="261"/>
      <c r="N241" s="261"/>
      <c r="O241" s="261"/>
      <c r="P241" s="261"/>
      <c r="Q241" s="261"/>
      <c r="R241" s="261"/>
      <c r="S241" s="261"/>
      <c r="T241" s="262"/>
      <c r="U241" s="261"/>
      <c r="V241" s="262"/>
      <c r="W241" s="262"/>
      <c r="X241" s="249"/>
    </row>
    <row r="242" spans="2:24" s="250" customFormat="1" ht="38.25" hidden="1" customHeight="1">
      <c r="B242" s="241"/>
      <c r="C242" s="241"/>
      <c r="D242" s="241"/>
      <c r="E242" s="241"/>
      <c r="F242" s="242"/>
      <c r="G242" s="301"/>
      <c r="H242" s="251"/>
      <c r="I242" s="294"/>
      <c r="J242" s="262"/>
      <c r="K242" s="261"/>
      <c r="L242" s="262"/>
      <c r="M242" s="261"/>
      <c r="N242" s="261"/>
      <c r="O242" s="261"/>
      <c r="P242" s="261"/>
      <c r="Q242" s="261"/>
      <c r="R242" s="261"/>
      <c r="S242" s="261"/>
      <c r="T242" s="262"/>
      <c r="U242" s="261"/>
      <c r="V242" s="262"/>
      <c r="W242" s="262"/>
      <c r="X242" s="249"/>
    </row>
    <row r="243" spans="2:24" s="250" customFormat="1" ht="48" customHeight="1">
      <c r="B243" s="241"/>
      <c r="C243" s="241"/>
      <c r="D243" s="241"/>
      <c r="E243" s="241"/>
      <c r="F243" s="242"/>
      <c r="G243" s="301" t="s">
        <v>531</v>
      </c>
      <c r="H243" s="251" t="s">
        <v>532</v>
      </c>
      <c r="I243" s="259"/>
      <c r="J243" s="262">
        <v>9</v>
      </c>
      <c r="K243" s="261">
        <v>153357000</v>
      </c>
      <c r="L243" s="262">
        <v>9</v>
      </c>
      <c r="M243" s="261">
        <v>190000000</v>
      </c>
      <c r="N243" s="261">
        <v>9</v>
      </c>
      <c r="O243" s="261">
        <v>207500000</v>
      </c>
      <c r="P243" s="261">
        <v>9</v>
      </c>
      <c r="Q243" s="261">
        <v>216000000</v>
      </c>
      <c r="R243" s="261">
        <v>9</v>
      </c>
      <c r="S243" s="261">
        <v>216000000</v>
      </c>
      <c r="T243" s="262">
        <v>9</v>
      </c>
      <c r="U243" s="261">
        <v>829500000</v>
      </c>
      <c r="V243" s="262" t="s">
        <v>386</v>
      </c>
      <c r="W243" s="262" t="s">
        <v>371</v>
      </c>
      <c r="X243" s="249"/>
    </row>
    <row r="244" spans="2:24" s="250" customFormat="1" ht="27" customHeight="1">
      <c r="B244" s="241"/>
      <c r="C244" s="241"/>
      <c r="D244" s="241"/>
      <c r="E244" s="241"/>
      <c r="F244" s="242"/>
      <c r="G244" s="301" t="s">
        <v>372</v>
      </c>
      <c r="H244" s="251"/>
      <c r="I244" s="259"/>
      <c r="J244" s="262"/>
      <c r="K244" s="261">
        <v>29357000</v>
      </c>
      <c r="L244" s="262"/>
      <c r="M244" s="261">
        <v>25000000</v>
      </c>
      <c r="N244" s="261"/>
      <c r="O244" s="261">
        <v>51500000</v>
      </c>
      <c r="P244" s="261"/>
      <c r="Q244" s="261">
        <v>52800000</v>
      </c>
      <c r="R244" s="261"/>
      <c r="S244" s="261">
        <v>52800000</v>
      </c>
      <c r="T244" s="262"/>
      <c r="U244" s="261"/>
      <c r="V244" s="262"/>
      <c r="W244" s="262"/>
      <c r="X244" s="249"/>
    </row>
    <row r="245" spans="2:24" s="250" customFormat="1" ht="14.25" customHeight="1">
      <c r="B245" s="241"/>
      <c r="C245" s="241"/>
      <c r="D245" s="241"/>
      <c r="E245" s="241"/>
      <c r="F245" s="242"/>
      <c r="G245" s="287" t="s">
        <v>373</v>
      </c>
      <c r="H245" s="251"/>
      <c r="I245" s="259"/>
      <c r="J245" s="262"/>
      <c r="K245" s="261">
        <v>15500000</v>
      </c>
      <c r="L245" s="262"/>
      <c r="M245" s="261">
        <v>16000000</v>
      </c>
      <c r="N245" s="261"/>
      <c r="O245" s="261">
        <v>19500000</v>
      </c>
      <c r="P245" s="261"/>
      <c r="Q245" s="261">
        <v>20400000</v>
      </c>
      <c r="R245" s="261"/>
      <c r="S245" s="261">
        <v>20400000</v>
      </c>
      <c r="T245" s="262"/>
      <c r="U245" s="261"/>
      <c r="V245" s="262"/>
      <c r="W245" s="262"/>
      <c r="X245" s="249"/>
    </row>
    <row r="246" spans="2:24" s="250" customFormat="1" ht="17.25" customHeight="1">
      <c r="B246" s="241"/>
      <c r="C246" s="241"/>
      <c r="D246" s="241"/>
      <c r="E246" s="241"/>
      <c r="F246" s="242"/>
      <c r="G246" s="287" t="s">
        <v>374</v>
      </c>
      <c r="H246" s="251"/>
      <c r="I246" s="259"/>
      <c r="J246" s="262"/>
      <c r="K246" s="261">
        <v>15500000</v>
      </c>
      <c r="L246" s="262"/>
      <c r="M246" s="261">
        <v>16000000</v>
      </c>
      <c r="N246" s="261"/>
      <c r="O246" s="261">
        <v>19500000</v>
      </c>
      <c r="P246" s="261"/>
      <c r="Q246" s="261">
        <v>20400000</v>
      </c>
      <c r="R246" s="261"/>
      <c r="S246" s="261">
        <v>20400000</v>
      </c>
      <c r="T246" s="262"/>
      <c r="U246" s="261"/>
      <c r="V246" s="262"/>
      <c r="W246" s="262"/>
      <c r="X246" s="249"/>
    </row>
    <row r="247" spans="2:24" s="250" customFormat="1" ht="16.5" customHeight="1">
      <c r="B247" s="241"/>
      <c r="C247" s="241"/>
      <c r="D247" s="241"/>
      <c r="E247" s="241"/>
      <c r="F247" s="242"/>
      <c r="G247" s="287" t="s">
        <v>375</v>
      </c>
      <c r="H247" s="251"/>
      <c r="I247" s="259"/>
      <c r="J247" s="262"/>
      <c r="K247" s="261">
        <v>15500000</v>
      </c>
      <c r="L247" s="262"/>
      <c r="M247" s="261">
        <v>16000000</v>
      </c>
      <c r="N247" s="261"/>
      <c r="O247" s="261">
        <v>19500000</v>
      </c>
      <c r="P247" s="261"/>
      <c r="Q247" s="261">
        <v>20400000</v>
      </c>
      <c r="R247" s="261"/>
      <c r="S247" s="261">
        <v>20400000</v>
      </c>
      <c r="T247" s="262"/>
      <c r="U247" s="261"/>
      <c r="V247" s="262"/>
      <c r="W247" s="262"/>
      <c r="X247" s="249"/>
    </row>
    <row r="248" spans="2:24" s="250" customFormat="1" ht="15" customHeight="1">
      <c r="B248" s="241"/>
      <c r="C248" s="241"/>
      <c r="D248" s="241"/>
      <c r="E248" s="241"/>
      <c r="F248" s="242"/>
      <c r="G248" s="287" t="s">
        <v>376</v>
      </c>
      <c r="H248" s="251"/>
      <c r="I248" s="259"/>
      <c r="J248" s="262"/>
      <c r="K248" s="261">
        <v>15500000</v>
      </c>
      <c r="L248" s="262"/>
      <c r="M248" s="261">
        <v>16000000</v>
      </c>
      <c r="N248" s="261"/>
      <c r="O248" s="261">
        <v>19500000</v>
      </c>
      <c r="P248" s="261"/>
      <c r="Q248" s="261">
        <v>20400000</v>
      </c>
      <c r="R248" s="261"/>
      <c r="S248" s="261">
        <v>20400000</v>
      </c>
      <c r="T248" s="262"/>
      <c r="U248" s="261"/>
      <c r="V248" s="262"/>
      <c r="W248" s="262"/>
      <c r="X248" s="249"/>
    </row>
    <row r="249" spans="2:24" s="250" customFormat="1" ht="24.75" customHeight="1">
      <c r="B249" s="241"/>
      <c r="C249" s="241"/>
      <c r="D249" s="241"/>
      <c r="E249" s="241"/>
      <c r="F249" s="242"/>
      <c r="G249" s="287" t="s">
        <v>377</v>
      </c>
      <c r="H249" s="251"/>
      <c r="I249" s="259"/>
      <c r="J249" s="262"/>
      <c r="K249" s="261">
        <v>15500000</v>
      </c>
      <c r="L249" s="262"/>
      <c r="M249" s="261">
        <v>16000000</v>
      </c>
      <c r="N249" s="261"/>
      <c r="O249" s="261">
        <v>19500000</v>
      </c>
      <c r="P249" s="261"/>
      <c r="Q249" s="261">
        <v>20400000</v>
      </c>
      <c r="R249" s="261"/>
      <c r="S249" s="261">
        <v>20400000</v>
      </c>
      <c r="T249" s="262"/>
      <c r="U249" s="261"/>
      <c r="V249" s="262"/>
      <c r="W249" s="262"/>
      <c r="X249" s="249"/>
    </row>
    <row r="250" spans="2:24" s="250" customFormat="1" ht="24" customHeight="1">
      <c r="B250" s="241"/>
      <c r="C250" s="241"/>
      <c r="D250" s="241"/>
      <c r="E250" s="241"/>
      <c r="F250" s="242"/>
      <c r="G250" s="287" t="s">
        <v>378</v>
      </c>
      <c r="H250" s="251"/>
      <c r="I250" s="259"/>
      <c r="J250" s="262"/>
      <c r="K250" s="261">
        <v>15500000</v>
      </c>
      <c r="L250" s="262"/>
      <c r="M250" s="261">
        <v>16000000</v>
      </c>
      <c r="N250" s="261"/>
      <c r="O250" s="261">
        <v>19500000</v>
      </c>
      <c r="P250" s="261"/>
      <c r="Q250" s="261">
        <v>20400000</v>
      </c>
      <c r="R250" s="261"/>
      <c r="S250" s="261">
        <v>20400000</v>
      </c>
      <c r="T250" s="262"/>
      <c r="U250" s="261"/>
      <c r="V250" s="262"/>
      <c r="W250" s="262"/>
      <c r="X250" s="249"/>
    </row>
    <row r="251" spans="2:24" s="250" customFormat="1" ht="17.25" customHeight="1">
      <c r="B251" s="241"/>
      <c r="C251" s="241"/>
      <c r="D251" s="241"/>
      <c r="E251" s="241"/>
      <c r="F251" s="242"/>
      <c r="G251" s="287" t="s">
        <v>379</v>
      </c>
      <c r="H251" s="251"/>
      <c r="I251" s="259"/>
      <c r="J251" s="262"/>
      <c r="K251" s="261">
        <v>15500000</v>
      </c>
      <c r="L251" s="262"/>
      <c r="M251" s="261">
        <v>16000000</v>
      </c>
      <c r="N251" s="261"/>
      <c r="O251" s="261">
        <v>19500000</v>
      </c>
      <c r="P251" s="261"/>
      <c r="Q251" s="261">
        <v>20400000</v>
      </c>
      <c r="R251" s="261"/>
      <c r="S251" s="261">
        <v>20400000</v>
      </c>
      <c r="T251" s="262"/>
      <c r="U251" s="261"/>
      <c r="V251" s="262"/>
      <c r="W251" s="262"/>
      <c r="X251" s="249"/>
    </row>
    <row r="252" spans="2:24" s="250" customFormat="1" ht="17.25" customHeight="1">
      <c r="B252" s="241"/>
      <c r="C252" s="241"/>
      <c r="D252" s="241"/>
      <c r="E252" s="241"/>
      <c r="F252" s="242"/>
      <c r="G252" s="287" t="s">
        <v>380</v>
      </c>
      <c r="H252" s="251"/>
      <c r="I252" s="259"/>
      <c r="J252" s="262"/>
      <c r="K252" s="261">
        <v>15500000</v>
      </c>
      <c r="L252" s="262"/>
      <c r="M252" s="261">
        <v>16000000</v>
      </c>
      <c r="N252" s="261"/>
      <c r="O252" s="261">
        <v>19500000</v>
      </c>
      <c r="P252" s="261"/>
      <c r="Q252" s="261">
        <v>20400000</v>
      </c>
      <c r="R252" s="261"/>
      <c r="S252" s="261">
        <v>20400000</v>
      </c>
      <c r="T252" s="262"/>
      <c r="U252" s="261"/>
      <c r="V252" s="262"/>
      <c r="W252" s="262"/>
      <c r="X252" s="249"/>
    </row>
    <row r="253" spans="2:24" s="250" customFormat="1" ht="41.25" hidden="1" customHeight="1">
      <c r="B253" s="241"/>
      <c r="C253" s="241"/>
      <c r="D253" s="241"/>
      <c r="E253" s="241"/>
      <c r="F253" s="242"/>
      <c r="G253" s="301"/>
      <c r="H253" s="251"/>
      <c r="I253" s="259"/>
      <c r="J253" s="262"/>
      <c r="K253" s="261"/>
      <c r="L253" s="262"/>
      <c r="M253" s="261"/>
      <c r="N253" s="261"/>
      <c r="O253" s="261"/>
      <c r="P253" s="261"/>
      <c r="Q253" s="261"/>
      <c r="R253" s="261"/>
      <c r="S253" s="261"/>
      <c r="T253" s="262"/>
      <c r="U253" s="261"/>
      <c r="V253" s="262"/>
      <c r="W253" s="262"/>
      <c r="X253" s="249"/>
    </row>
    <row r="254" spans="2:24" s="250" customFormat="1" ht="41.25" hidden="1" customHeight="1">
      <c r="B254" s="241"/>
      <c r="C254" s="241"/>
      <c r="D254" s="241"/>
      <c r="E254" s="241"/>
      <c r="F254" s="242"/>
      <c r="G254" s="301"/>
      <c r="H254" s="251"/>
      <c r="I254" s="259"/>
      <c r="J254" s="262"/>
      <c r="K254" s="261"/>
      <c r="L254" s="262"/>
      <c r="M254" s="261"/>
      <c r="N254" s="261"/>
      <c r="O254" s="261"/>
      <c r="P254" s="261"/>
      <c r="Q254" s="261"/>
      <c r="R254" s="261"/>
      <c r="S254" s="261"/>
      <c r="T254" s="262"/>
      <c r="U254" s="261"/>
      <c r="V254" s="262"/>
      <c r="W254" s="262"/>
      <c r="X254" s="249"/>
    </row>
    <row r="255" spans="2:24" s="250" customFormat="1" ht="39" hidden="1" customHeight="1">
      <c r="B255" s="241"/>
      <c r="C255" s="241"/>
      <c r="D255" s="241"/>
      <c r="E255" s="241"/>
      <c r="F255" s="242"/>
      <c r="G255" s="301"/>
      <c r="H255" s="251"/>
      <c r="I255" s="259"/>
      <c r="J255" s="262"/>
      <c r="K255" s="261"/>
      <c r="L255" s="262"/>
      <c r="M255" s="261"/>
      <c r="N255" s="261"/>
      <c r="O255" s="261"/>
      <c r="P255" s="261"/>
      <c r="Q255" s="261"/>
      <c r="R255" s="261"/>
      <c r="S255" s="261"/>
      <c r="T255" s="262"/>
      <c r="U255" s="261"/>
      <c r="V255" s="262"/>
      <c r="W255" s="262"/>
      <c r="X255" s="249"/>
    </row>
    <row r="256" spans="2:24" s="250" customFormat="1" ht="41.25" hidden="1" customHeight="1">
      <c r="B256" s="241"/>
      <c r="C256" s="241"/>
      <c r="D256" s="241"/>
      <c r="E256" s="241"/>
      <c r="F256" s="242"/>
      <c r="G256" s="301"/>
      <c r="H256" s="251"/>
      <c r="I256" s="259"/>
      <c r="J256" s="262"/>
      <c r="K256" s="261"/>
      <c r="L256" s="262"/>
      <c r="M256" s="261"/>
      <c r="N256" s="261"/>
      <c r="O256" s="261"/>
      <c r="P256" s="261"/>
      <c r="Q256" s="261"/>
      <c r="R256" s="261"/>
      <c r="S256" s="261"/>
      <c r="T256" s="262"/>
      <c r="U256" s="261"/>
      <c r="V256" s="262"/>
      <c r="W256" s="262"/>
      <c r="X256" s="249"/>
    </row>
    <row r="257" spans="2:24" s="250" customFormat="1" ht="41.25" hidden="1" customHeight="1">
      <c r="B257" s="241"/>
      <c r="C257" s="241"/>
      <c r="D257" s="241"/>
      <c r="E257" s="241"/>
      <c r="F257" s="242"/>
      <c r="G257" s="301"/>
      <c r="H257" s="251"/>
      <c r="I257" s="259"/>
      <c r="J257" s="262"/>
      <c r="K257" s="261"/>
      <c r="L257" s="262"/>
      <c r="M257" s="261"/>
      <c r="N257" s="261"/>
      <c r="O257" s="261"/>
      <c r="P257" s="261"/>
      <c r="Q257" s="261"/>
      <c r="R257" s="261"/>
      <c r="S257" s="261"/>
      <c r="T257" s="262"/>
      <c r="U257" s="261"/>
      <c r="V257" s="262"/>
      <c r="W257" s="262"/>
      <c r="X257" s="249"/>
    </row>
    <row r="258" spans="2:24" s="250" customFormat="1" ht="41.25" hidden="1" customHeight="1">
      <c r="B258" s="241"/>
      <c r="C258" s="241"/>
      <c r="D258" s="241"/>
      <c r="E258" s="241"/>
      <c r="F258" s="242"/>
      <c r="G258" s="301"/>
      <c r="H258" s="251"/>
      <c r="I258" s="259"/>
      <c r="J258" s="262"/>
      <c r="K258" s="261"/>
      <c r="L258" s="262"/>
      <c r="M258" s="261"/>
      <c r="N258" s="261"/>
      <c r="O258" s="261"/>
      <c r="P258" s="261"/>
      <c r="Q258" s="261"/>
      <c r="R258" s="261"/>
      <c r="S258" s="261"/>
      <c r="T258" s="262"/>
      <c r="U258" s="261"/>
      <c r="V258" s="262"/>
      <c r="W258" s="262"/>
      <c r="X258" s="249"/>
    </row>
    <row r="259" spans="2:24" s="250" customFormat="1" ht="41.25" hidden="1" customHeight="1">
      <c r="B259" s="241"/>
      <c r="C259" s="241"/>
      <c r="D259" s="241"/>
      <c r="E259" s="241"/>
      <c r="F259" s="242"/>
      <c r="G259" s="301"/>
      <c r="H259" s="251"/>
      <c r="I259" s="259"/>
      <c r="J259" s="262"/>
      <c r="K259" s="261"/>
      <c r="L259" s="262"/>
      <c r="M259" s="261"/>
      <c r="N259" s="261"/>
      <c r="O259" s="261"/>
      <c r="P259" s="261"/>
      <c r="Q259" s="261"/>
      <c r="R259" s="261"/>
      <c r="S259" s="261"/>
      <c r="T259" s="262"/>
      <c r="U259" s="261"/>
      <c r="V259" s="262"/>
      <c r="W259" s="262"/>
      <c r="X259" s="249"/>
    </row>
    <row r="260" spans="2:24" s="250" customFormat="1" ht="41.25" hidden="1" customHeight="1">
      <c r="B260" s="241"/>
      <c r="C260" s="241"/>
      <c r="D260" s="241"/>
      <c r="E260" s="241"/>
      <c r="F260" s="242"/>
      <c r="G260" s="301"/>
      <c r="H260" s="251"/>
      <c r="I260" s="259"/>
      <c r="J260" s="262"/>
      <c r="K260" s="261"/>
      <c r="L260" s="262"/>
      <c r="M260" s="261"/>
      <c r="N260" s="261"/>
      <c r="O260" s="261"/>
      <c r="P260" s="261"/>
      <c r="Q260" s="261"/>
      <c r="R260" s="261"/>
      <c r="S260" s="261"/>
      <c r="T260" s="262"/>
      <c r="U260" s="261"/>
      <c r="V260" s="262"/>
      <c r="W260" s="262"/>
      <c r="X260" s="249"/>
    </row>
    <row r="261" spans="2:24" s="250" customFormat="1" ht="41.25" hidden="1" customHeight="1">
      <c r="B261" s="241"/>
      <c r="C261" s="241"/>
      <c r="D261" s="241"/>
      <c r="E261" s="241"/>
      <c r="F261" s="242"/>
      <c r="G261" s="301"/>
      <c r="H261" s="251"/>
      <c r="I261" s="259"/>
      <c r="J261" s="262"/>
      <c r="K261" s="261"/>
      <c r="L261" s="262"/>
      <c r="M261" s="261"/>
      <c r="N261" s="261"/>
      <c r="O261" s="261"/>
      <c r="P261" s="261"/>
      <c r="Q261" s="261"/>
      <c r="R261" s="261"/>
      <c r="S261" s="261"/>
      <c r="T261" s="262"/>
      <c r="U261" s="261"/>
      <c r="V261" s="262"/>
      <c r="W261" s="262"/>
      <c r="X261" s="249"/>
    </row>
    <row r="262" spans="2:24" s="250" customFormat="1" ht="41.25" hidden="1" customHeight="1">
      <c r="B262" s="241"/>
      <c r="C262" s="241"/>
      <c r="D262" s="241"/>
      <c r="E262" s="241"/>
      <c r="F262" s="242"/>
      <c r="G262" s="301"/>
      <c r="H262" s="251"/>
      <c r="I262" s="259"/>
      <c r="J262" s="262"/>
      <c r="K262" s="261"/>
      <c r="L262" s="262"/>
      <c r="M262" s="261"/>
      <c r="N262" s="261"/>
      <c r="O262" s="261"/>
      <c r="P262" s="261"/>
      <c r="Q262" s="261"/>
      <c r="R262" s="261"/>
      <c r="S262" s="261"/>
      <c r="T262" s="262"/>
      <c r="U262" s="261"/>
      <c r="V262" s="262"/>
      <c r="W262" s="262"/>
      <c r="X262" s="249"/>
    </row>
    <row r="263" spans="2:24" s="250" customFormat="1" ht="41.25" hidden="1" customHeight="1">
      <c r="B263" s="241"/>
      <c r="C263" s="241"/>
      <c r="D263" s="241"/>
      <c r="E263" s="241"/>
      <c r="F263" s="242"/>
      <c r="G263" s="301"/>
      <c r="H263" s="251"/>
      <c r="I263" s="259"/>
      <c r="J263" s="262"/>
      <c r="K263" s="261"/>
      <c r="L263" s="262"/>
      <c r="M263" s="261"/>
      <c r="N263" s="261"/>
      <c r="O263" s="261"/>
      <c r="P263" s="261"/>
      <c r="Q263" s="261"/>
      <c r="R263" s="261"/>
      <c r="S263" s="261"/>
      <c r="T263" s="262"/>
      <c r="U263" s="261"/>
      <c r="V263" s="262"/>
      <c r="W263" s="262"/>
      <c r="X263" s="249"/>
    </row>
    <row r="264" spans="2:24" s="250" customFormat="1" ht="27" customHeight="1">
      <c r="B264" s="241"/>
      <c r="C264" s="241"/>
      <c r="D264" s="241"/>
      <c r="E264" s="241"/>
      <c r="F264" s="251"/>
      <c r="G264" s="287" t="s">
        <v>533</v>
      </c>
      <c r="H264" s="251" t="s">
        <v>534</v>
      </c>
      <c r="I264" s="259">
        <v>0</v>
      </c>
      <c r="J264" s="262">
        <v>0</v>
      </c>
      <c r="K264" s="270">
        <v>0</v>
      </c>
      <c r="L264" s="267">
        <v>10</v>
      </c>
      <c r="M264" s="267">
        <v>57000000</v>
      </c>
      <c r="N264" s="270">
        <v>10</v>
      </c>
      <c r="O264" s="267">
        <v>60000000</v>
      </c>
      <c r="P264" s="261">
        <v>10</v>
      </c>
      <c r="Q264" s="270">
        <v>70000000</v>
      </c>
      <c r="R264" s="261">
        <v>10</v>
      </c>
      <c r="S264" s="270">
        <v>75000000</v>
      </c>
      <c r="T264" s="260">
        <v>10</v>
      </c>
      <c r="U264" s="270">
        <v>75000000</v>
      </c>
      <c r="V264" s="262" t="s">
        <v>386</v>
      </c>
      <c r="W264" s="262" t="s">
        <v>371</v>
      </c>
      <c r="X264" s="249"/>
    </row>
    <row r="265" spans="2:24" s="250" customFormat="1" ht="15.75" hidden="1" customHeight="1">
      <c r="B265" s="241"/>
      <c r="C265" s="241"/>
      <c r="D265" s="241"/>
      <c r="E265" s="241"/>
      <c r="F265" s="251"/>
      <c r="G265" s="286"/>
      <c r="H265" s="253"/>
      <c r="I265" s="259"/>
      <c r="J265" s="260"/>
      <c r="K265" s="270"/>
      <c r="L265" s="270"/>
      <c r="M265" s="270"/>
      <c r="N265" s="267"/>
      <c r="O265" s="267"/>
      <c r="P265" s="261"/>
      <c r="Q265" s="267"/>
      <c r="R265" s="261"/>
      <c r="S265" s="267"/>
      <c r="T265" s="260"/>
      <c r="U265" s="267"/>
      <c r="V265" s="262"/>
      <c r="W265" s="262"/>
      <c r="X265" s="249"/>
    </row>
    <row r="266" spans="2:24" s="250" customFormat="1" hidden="1">
      <c r="B266" s="241"/>
      <c r="C266" s="241"/>
      <c r="D266" s="241"/>
      <c r="E266" s="241"/>
      <c r="F266" s="251"/>
      <c r="G266" s="286"/>
      <c r="H266" s="253"/>
      <c r="I266" s="259"/>
      <c r="J266" s="260"/>
      <c r="K266" s="270"/>
      <c r="L266" s="270"/>
      <c r="M266" s="270"/>
      <c r="N266" s="267"/>
      <c r="O266" s="267"/>
      <c r="P266" s="261"/>
      <c r="Q266" s="267"/>
      <c r="R266" s="261"/>
      <c r="S266" s="267"/>
      <c r="T266" s="260"/>
      <c r="U266" s="267"/>
      <c r="V266" s="262"/>
      <c r="W266" s="262"/>
      <c r="X266" s="249"/>
    </row>
    <row r="267" spans="2:24" s="250" customFormat="1" hidden="1">
      <c r="B267" s="241"/>
      <c r="C267" s="241"/>
      <c r="D267" s="241"/>
      <c r="E267" s="241"/>
      <c r="F267" s="251"/>
      <c r="G267" s="286"/>
      <c r="H267" s="253"/>
      <c r="I267" s="259"/>
      <c r="J267" s="260"/>
      <c r="K267" s="270"/>
      <c r="L267" s="270"/>
      <c r="M267" s="270"/>
      <c r="N267" s="267"/>
      <c r="O267" s="267"/>
      <c r="P267" s="261"/>
      <c r="Q267" s="267"/>
      <c r="R267" s="261"/>
      <c r="S267" s="267"/>
      <c r="T267" s="260"/>
      <c r="U267" s="267"/>
      <c r="V267" s="262"/>
      <c r="W267" s="262"/>
      <c r="X267" s="249"/>
    </row>
    <row r="268" spans="2:24" s="250" customFormat="1" hidden="1">
      <c r="B268" s="241"/>
      <c r="C268" s="241"/>
      <c r="D268" s="241"/>
      <c r="E268" s="241"/>
      <c r="F268" s="251"/>
      <c r="G268" s="286"/>
      <c r="H268" s="253"/>
      <c r="I268" s="259"/>
      <c r="J268" s="260"/>
      <c r="K268" s="270"/>
      <c r="L268" s="270"/>
      <c r="M268" s="270"/>
      <c r="N268" s="267"/>
      <c r="O268" s="267"/>
      <c r="P268" s="261"/>
      <c r="Q268" s="267"/>
      <c r="R268" s="261"/>
      <c r="S268" s="267"/>
      <c r="T268" s="260"/>
      <c r="U268" s="267"/>
      <c r="V268" s="262"/>
      <c r="W268" s="262"/>
      <c r="X268" s="249"/>
    </row>
    <row r="269" spans="2:24" s="250" customFormat="1" ht="30.75" customHeight="1">
      <c r="B269" s="241"/>
      <c r="C269" s="241"/>
      <c r="D269" s="241"/>
      <c r="E269" s="241"/>
      <c r="F269" s="251"/>
      <c r="G269" s="286" t="s">
        <v>297</v>
      </c>
      <c r="H269" s="253" t="s">
        <v>535</v>
      </c>
      <c r="I269" s="259"/>
      <c r="J269" s="260"/>
      <c r="K269" s="270"/>
      <c r="L269" s="270"/>
      <c r="M269" s="270">
        <v>35000000</v>
      </c>
      <c r="N269" s="267"/>
      <c r="O269" s="267">
        <v>35000000</v>
      </c>
      <c r="P269" s="261"/>
      <c r="Q269" s="267">
        <v>35000000</v>
      </c>
      <c r="R269" s="261"/>
      <c r="S269" s="267">
        <v>35000000</v>
      </c>
      <c r="T269" s="260"/>
      <c r="U269" s="267">
        <v>140000000</v>
      </c>
      <c r="V269" s="262"/>
      <c r="W269" s="262"/>
      <c r="X269" s="249"/>
    </row>
    <row r="270" spans="2:24" s="250" customFormat="1" ht="48" customHeight="1">
      <c r="B270" s="241"/>
      <c r="C270" s="241"/>
      <c r="D270" s="241"/>
      <c r="E270" s="241"/>
      <c r="F270" s="242"/>
      <c r="G270" s="303" t="s">
        <v>536</v>
      </c>
      <c r="H270" s="289"/>
      <c r="I270" s="273"/>
      <c r="J270" s="248"/>
      <c r="K270" s="247"/>
      <c r="L270" s="248"/>
      <c r="M270" s="247"/>
      <c r="N270" s="247"/>
      <c r="O270" s="247"/>
      <c r="P270" s="247"/>
      <c r="Q270" s="247"/>
      <c r="R270" s="247"/>
      <c r="S270" s="247"/>
      <c r="T270" s="248"/>
      <c r="U270" s="247"/>
      <c r="V270" s="248"/>
      <c r="W270" s="248"/>
      <c r="X270" s="249"/>
    </row>
    <row r="271" spans="2:24" s="250" customFormat="1" ht="28.5" customHeight="1">
      <c r="B271" s="241"/>
      <c r="C271" s="241"/>
      <c r="D271" s="241"/>
      <c r="E271" s="241"/>
      <c r="F271" s="242"/>
      <c r="G271" s="301" t="s">
        <v>300</v>
      </c>
      <c r="H271" s="251" t="s">
        <v>537</v>
      </c>
      <c r="I271" s="304">
        <v>39777000</v>
      </c>
      <c r="J271" s="262" t="s">
        <v>538</v>
      </c>
      <c r="K271" s="261">
        <v>56000000</v>
      </c>
      <c r="L271" s="262" t="s">
        <v>538</v>
      </c>
      <c r="M271" s="261">
        <v>65000000</v>
      </c>
      <c r="N271" s="261" t="s">
        <v>488</v>
      </c>
      <c r="O271" s="261">
        <v>70000000</v>
      </c>
      <c r="P271" s="261" t="s">
        <v>488</v>
      </c>
      <c r="Q271" s="261">
        <v>72500000</v>
      </c>
      <c r="R271" s="261" t="s">
        <v>488</v>
      </c>
      <c r="S271" s="261">
        <v>75000000</v>
      </c>
      <c r="T271" s="262" t="s">
        <v>488</v>
      </c>
      <c r="U271" s="261"/>
      <c r="V271" s="262" t="s">
        <v>386</v>
      </c>
      <c r="W271" s="262" t="s">
        <v>371</v>
      </c>
      <c r="X271" s="249"/>
    </row>
    <row r="272" spans="2:24" s="250" customFormat="1" ht="39" customHeight="1">
      <c r="B272" s="241"/>
      <c r="C272" s="241"/>
      <c r="D272" s="241"/>
      <c r="E272" s="241"/>
      <c r="F272" s="242"/>
      <c r="G272" s="301" t="s">
        <v>539</v>
      </c>
      <c r="H272" s="251" t="s">
        <v>540</v>
      </c>
      <c r="I272" s="304">
        <v>7150000</v>
      </c>
      <c r="J272" s="262" t="s">
        <v>488</v>
      </c>
      <c r="K272" s="261">
        <v>18286000</v>
      </c>
      <c r="L272" s="262" t="s">
        <v>488</v>
      </c>
      <c r="M272" s="261">
        <v>20900000</v>
      </c>
      <c r="N272" s="261" t="s">
        <v>488</v>
      </c>
      <c r="O272" s="290" t="s">
        <v>541</v>
      </c>
      <c r="P272" s="261" t="s">
        <v>488</v>
      </c>
      <c r="Q272" s="261">
        <v>25000000</v>
      </c>
      <c r="R272" s="261" t="s">
        <v>488</v>
      </c>
      <c r="S272" s="261">
        <v>27500000</v>
      </c>
      <c r="T272" s="262" t="s">
        <v>488</v>
      </c>
      <c r="U272" s="261"/>
      <c r="V272" s="262" t="s">
        <v>386</v>
      </c>
      <c r="W272" s="262" t="s">
        <v>371</v>
      </c>
      <c r="X272" s="249"/>
    </row>
    <row r="273" spans="2:24" s="306" customFormat="1" ht="34.5" customHeight="1">
      <c r="B273" s="241"/>
      <c r="C273" s="241"/>
      <c r="D273" s="241"/>
      <c r="E273" s="241"/>
      <c r="F273" s="242"/>
      <c r="G273" s="301" t="s">
        <v>542</v>
      </c>
      <c r="H273" s="251" t="s">
        <v>543</v>
      </c>
      <c r="I273" s="304">
        <v>13482500</v>
      </c>
      <c r="J273" s="262" t="s">
        <v>488</v>
      </c>
      <c r="K273" s="261">
        <v>29427000</v>
      </c>
      <c r="L273" s="262" t="s">
        <v>488</v>
      </c>
      <c r="M273" s="261">
        <v>35000000</v>
      </c>
      <c r="N273" s="261" t="s">
        <v>488</v>
      </c>
      <c r="O273" s="261">
        <v>35000000</v>
      </c>
      <c r="P273" s="261" t="s">
        <v>488</v>
      </c>
      <c r="Q273" s="261">
        <v>35000000</v>
      </c>
      <c r="R273" s="261" t="s">
        <v>488</v>
      </c>
      <c r="S273" s="261">
        <v>35000000</v>
      </c>
      <c r="T273" s="262" t="s">
        <v>488</v>
      </c>
      <c r="U273" s="261"/>
      <c r="V273" s="262" t="s">
        <v>386</v>
      </c>
      <c r="W273" s="262" t="s">
        <v>371</v>
      </c>
      <c r="X273" s="305"/>
    </row>
    <row r="274" spans="2:24" s="250" customFormat="1" ht="31.5" customHeight="1">
      <c r="B274" s="241"/>
      <c r="C274" s="241"/>
      <c r="D274" s="241"/>
      <c r="E274" s="241"/>
      <c r="F274" s="242"/>
      <c r="G274" s="301" t="s">
        <v>544</v>
      </c>
      <c r="H274" s="251" t="s">
        <v>545</v>
      </c>
      <c r="I274" s="304">
        <v>54686300</v>
      </c>
      <c r="J274" s="262" t="s">
        <v>546</v>
      </c>
      <c r="K274" s="261">
        <v>94897000</v>
      </c>
      <c r="L274" s="262" t="s">
        <v>546</v>
      </c>
      <c r="M274" s="261">
        <v>102000000</v>
      </c>
      <c r="N274" s="261" t="s">
        <v>546</v>
      </c>
      <c r="O274" s="261">
        <v>107000000</v>
      </c>
      <c r="P274" s="261" t="s">
        <v>546</v>
      </c>
      <c r="Q274" s="261" t="s">
        <v>547</v>
      </c>
      <c r="R274" s="261" t="s">
        <v>546</v>
      </c>
      <c r="S274" s="261">
        <v>117000000</v>
      </c>
      <c r="T274" s="262" t="s">
        <v>546</v>
      </c>
      <c r="U274" s="261"/>
      <c r="V274" s="262" t="s">
        <v>386</v>
      </c>
      <c r="W274" s="262" t="s">
        <v>371</v>
      </c>
      <c r="X274" s="249"/>
    </row>
    <row r="275" spans="2:24" s="250" customFormat="1" ht="15" customHeight="1">
      <c r="B275" s="241"/>
      <c r="C275" s="241"/>
      <c r="D275" s="241"/>
      <c r="E275" s="241"/>
      <c r="F275" s="242"/>
      <c r="G275" s="287" t="s">
        <v>373</v>
      </c>
      <c r="H275" s="251"/>
      <c r="I275" s="304"/>
      <c r="J275" s="262"/>
      <c r="K275" s="261">
        <v>11300000</v>
      </c>
      <c r="L275" s="262"/>
      <c r="M275" s="261"/>
      <c r="N275" s="261"/>
      <c r="O275" s="261">
        <v>12812875</v>
      </c>
      <c r="P275" s="261"/>
      <c r="Q275" s="261">
        <v>13437875</v>
      </c>
      <c r="R275" s="261"/>
      <c r="S275" s="261">
        <v>14062875</v>
      </c>
      <c r="T275" s="262"/>
      <c r="U275" s="261"/>
      <c r="V275" s="262"/>
      <c r="W275" s="262"/>
      <c r="X275" s="249"/>
    </row>
    <row r="276" spans="2:24" s="250" customFormat="1" ht="15.75" customHeight="1">
      <c r="B276" s="241"/>
      <c r="C276" s="241"/>
      <c r="D276" s="241"/>
      <c r="E276" s="241"/>
      <c r="F276" s="242"/>
      <c r="G276" s="287" t="s">
        <v>374</v>
      </c>
      <c r="H276" s="251"/>
      <c r="I276" s="304"/>
      <c r="J276" s="262"/>
      <c r="K276" s="261">
        <v>12500000</v>
      </c>
      <c r="L276" s="262"/>
      <c r="M276" s="261"/>
      <c r="N276" s="261"/>
      <c r="O276" s="261">
        <v>14012875</v>
      </c>
      <c r="P276" s="261"/>
      <c r="Q276" s="261">
        <v>14637875</v>
      </c>
      <c r="R276" s="261"/>
      <c r="S276" s="261">
        <v>15262875</v>
      </c>
      <c r="T276" s="262"/>
      <c r="U276" s="261"/>
      <c r="V276" s="262"/>
      <c r="W276" s="262"/>
      <c r="X276" s="249"/>
    </row>
    <row r="277" spans="2:24" s="250" customFormat="1" ht="14.25" customHeight="1">
      <c r="B277" s="241"/>
      <c r="C277" s="241"/>
      <c r="D277" s="241"/>
      <c r="E277" s="241"/>
      <c r="F277" s="242"/>
      <c r="G277" s="287" t="s">
        <v>375</v>
      </c>
      <c r="H277" s="251"/>
      <c r="I277" s="304"/>
      <c r="J277" s="262"/>
      <c r="K277" s="261">
        <v>12500000</v>
      </c>
      <c r="L277" s="262"/>
      <c r="M277" s="261"/>
      <c r="N277" s="261"/>
      <c r="O277" s="261">
        <v>14012875</v>
      </c>
      <c r="P277" s="261"/>
      <c r="Q277" s="261">
        <v>14637875</v>
      </c>
      <c r="R277" s="261"/>
      <c r="S277" s="261">
        <v>15262875</v>
      </c>
      <c r="T277" s="262"/>
      <c r="U277" s="261"/>
      <c r="V277" s="262"/>
      <c r="W277" s="262"/>
      <c r="X277" s="249"/>
    </row>
    <row r="278" spans="2:24" s="250" customFormat="1" ht="15.75" customHeight="1">
      <c r="B278" s="241"/>
      <c r="C278" s="241"/>
      <c r="D278" s="241"/>
      <c r="E278" s="241"/>
      <c r="F278" s="242"/>
      <c r="G278" s="287" t="s">
        <v>376</v>
      </c>
      <c r="H278" s="251"/>
      <c r="I278" s="304"/>
      <c r="J278" s="262"/>
      <c r="K278" s="261">
        <v>12497000</v>
      </c>
      <c r="L278" s="262"/>
      <c r="M278" s="261"/>
      <c r="N278" s="261"/>
      <c r="O278" s="261">
        <v>14009875</v>
      </c>
      <c r="P278" s="261"/>
      <c r="Q278" s="261">
        <v>14634875</v>
      </c>
      <c r="R278" s="261"/>
      <c r="S278" s="261">
        <v>15259875</v>
      </c>
      <c r="T278" s="262"/>
      <c r="U278" s="261"/>
      <c r="V278" s="262"/>
      <c r="W278" s="262"/>
      <c r="X278" s="249"/>
    </row>
    <row r="279" spans="2:24" s="250" customFormat="1" ht="17.25" customHeight="1">
      <c r="B279" s="241"/>
      <c r="C279" s="241"/>
      <c r="D279" s="241"/>
      <c r="E279" s="241"/>
      <c r="F279" s="242"/>
      <c r="G279" s="287" t="s">
        <v>377</v>
      </c>
      <c r="H279" s="251"/>
      <c r="I279" s="304"/>
      <c r="J279" s="262"/>
      <c r="K279" s="261">
        <v>12500000</v>
      </c>
      <c r="L279" s="262"/>
      <c r="M279" s="261"/>
      <c r="N279" s="261"/>
      <c r="O279" s="261">
        <v>14012875</v>
      </c>
      <c r="P279" s="261"/>
      <c r="Q279" s="261">
        <v>14637875</v>
      </c>
      <c r="R279" s="261"/>
      <c r="S279" s="261">
        <v>15262875</v>
      </c>
      <c r="T279" s="262"/>
      <c r="U279" s="261"/>
      <c r="V279" s="262"/>
      <c r="W279" s="262"/>
      <c r="X279" s="249"/>
    </row>
    <row r="280" spans="2:24" s="250" customFormat="1" ht="16.5" customHeight="1">
      <c r="B280" s="241"/>
      <c r="C280" s="241"/>
      <c r="D280" s="241"/>
      <c r="E280" s="241"/>
      <c r="F280" s="242"/>
      <c r="G280" s="287" t="s">
        <v>378</v>
      </c>
      <c r="H280" s="251"/>
      <c r="I280" s="304"/>
      <c r="J280" s="262"/>
      <c r="K280" s="261">
        <v>10500000</v>
      </c>
      <c r="L280" s="262"/>
      <c r="M280" s="261"/>
      <c r="N280" s="261"/>
      <c r="O280" s="261">
        <v>12012875</v>
      </c>
      <c r="P280" s="261"/>
      <c r="Q280" s="261">
        <v>12637875</v>
      </c>
      <c r="R280" s="261"/>
      <c r="S280" s="261">
        <v>13262875</v>
      </c>
      <c r="T280" s="262"/>
      <c r="U280" s="261"/>
      <c r="V280" s="262"/>
      <c r="W280" s="262"/>
      <c r="X280" s="249"/>
    </row>
    <row r="281" spans="2:24" s="250" customFormat="1" ht="14.25" customHeight="1">
      <c r="B281" s="241"/>
      <c r="C281" s="241"/>
      <c r="D281" s="241"/>
      <c r="E281" s="241"/>
      <c r="F281" s="242"/>
      <c r="G281" s="287" t="s">
        <v>379</v>
      </c>
      <c r="H281" s="251"/>
      <c r="I281" s="304"/>
      <c r="J281" s="262"/>
      <c r="K281" s="261">
        <v>12400000</v>
      </c>
      <c r="L281" s="262"/>
      <c r="M281" s="261"/>
      <c r="N281" s="261"/>
      <c r="O281" s="261">
        <v>13912875</v>
      </c>
      <c r="P281" s="261"/>
      <c r="Q281" s="261">
        <v>14537875</v>
      </c>
      <c r="R281" s="261"/>
      <c r="S281" s="261">
        <v>15162875</v>
      </c>
      <c r="T281" s="262"/>
      <c r="U281" s="261"/>
      <c r="V281" s="262"/>
      <c r="W281" s="262"/>
      <c r="X281" s="249"/>
    </row>
    <row r="282" spans="2:24" s="250" customFormat="1" ht="16.5" customHeight="1">
      <c r="B282" s="241"/>
      <c r="C282" s="241"/>
      <c r="D282" s="241"/>
      <c r="E282" s="241"/>
      <c r="F282" s="242"/>
      <c r="G282" s="287" t="s">
        <v>380</v>
      </c>
      <c r="H282" s="251"/>
      <c r="I282" s="304"/>
      <c r="J282" s="262"/>
      <c r="K282" s="261">
        <v>10000000</v>
      </c>
      <c r="L282" s="262"/>
      <c r="M282" s="261"/>
      <c r="N282" s="261"/>
      <c r="O282" s="261">
        <v>11512875</v>
      </c>
      <c r="P282" s="261"/>
      <c r="Q282" s="261">
        <v>12137875</v>
      </c>
      <c r="R282" s="261"/>
      <c r="S282" s="261">
        <v>12762875</v>
      </c>
      <c r="T282" s="262"/>
      <c r="U282" s="261"/>
      <c r="V282" s="262"/>
      <c r="W282" s="262"/>
      <c r="X282" s="249"/>
    </row>
    <row r="283" spans="2:24" s="250" customFormat="1" ht="28.5" customHeight="1">
      <c r="B283" s="241"/>
      <c r="C283" s="241"/>
      <c r="D283" s="241"/>
      <c r="E283" s="241"/>
      <c r="F283" s="242"/>
      <c r="G283" s="287" t="s">
        <v>304</v>
      </c>
      <c r="H283" s="251" t="s">
        <v>548</v>
      </c>
      <c r="I283" s="304"/>
      <c r="J283" s="262"/>
      <c r="K283" s="261"/>
      <c r="L283" s="262"/>
      <c r="M283" s="261">
        <v>3880000000</v>
      </c>
      <c r="N283" s="261"/>
      <c r="O283" s="261">
        <v>4680000000</v>
      </c>
      <c r="P283" s="261"/>
      <c r="Q283" s="261">
        <v>5480000000</v>
      </c>
      <c r="R283" s="261"/>
      <c r="S283" s="261">
        <v>5880000000</v>
      </c>
      <c r="T283" s="262"/>
      <c r="U283" s="261">
        <v>19920000000</v>
      </c>
      <c r="V283" s="262"/>
      <c r="W283" s="262"/>
      <c r="X283" s="249"/>
    </row>
    <row r="284" spans="2:24" s="250" customFormat="1" ht="27" customHeight="1">
      <c r="B284" s="241"/>
      <c r="C284" s="241"/>
      <c r="D284" s="241"/>
      <c r="E284" s="241"/>
      <c r="F284" s="242"/>
      <c r="G284" s="287" t="s">
        <v>549</v>
      </c>
      <c r="H284" s="251" t="s">
        <v>550</v>
      </c>
      <c r="I284" s="304"/>
      <c r="J284" s="262"/>
      <c r="K284" s="261"/>
      <c r="L284" s="262"/>
      <c r="M284" s="261">
        <v>1800000000</v>
      </c>
      <c r="N284" s="261"/>
      <c r="O284" s="261">
        <v>2400000000</v>
      </c>
      <c r="P284" s="261"/>
      <c r="Q284" s="261">
        <v>3200000000</v>
      </c>
      <c r="R284" s="261"/>
      <c r="S284" s="261">
        <v>4000000000</v>
      </c>
      <c r="T284" s="262"/>
      <c r="U284" s="261">
        <v>11400000000</v>
      </c>
      <c r="V284" s="262"/>
      <c r="W284" s="262"/>
      <c r="X284" s="249"/>
    </row>
    <row r="285" spans="2:24" s="250" customFormat="1" ht="28.5" customHeight="1">
      <c r="B285" s="241"/>
      <c r="C285" s="241"/>
      <c r="D285" s="241"/>
      <c r="E285" s="241"/>
      <c r="F285" s="242"/>
      <c r="G285" s="301" t="s">
        <v>551</v>
      </c>
      <c r="H285" s="251" t="s">
        <v>552</v>
      </c>
      <c r="I285" s="251"/>
      <c r="J285" s="262" t="s">
        <v>553</v>
      </c>
      <c r="K285" s="261">
        <v>9706000</v>
      </c>
      <c r="L285" s="262" t="s">
        <v>554</v>
      </c>
      <c r="M285" s="261">
        <v>10000000</v>
      </c>
      <c r="N285" s="261" t="s">
        <v>555</v>
      </c>
      <c r="O285" s="261">
        <v>11000000</v>
      </c>
      <c r="P285" s="261" t="s">
        <v>556</v>
      </c>
      <c r="Q285" s="261">
        <v>12000000</v>
      </c>
      <c r="R285" s="261" t="s">
        <v>557</v>
      </c>
      <c r="S285" s="261">
        <v>13000000</v>
      </c>
      <c r="T285" s="262" t="s">
        <v>557</v>
      </c>
      <c r="U285" s="261"/>
      <c r="V285" s="262" t="s">
        <v>386</v>
      </c>
      <c r="W285" s="262" t="s">
        <v>371</v>
      </c>
      <c r="X285" s="249"/>
    </row>
    <row r="286" spans="2:24" s="250" customFormat="1" ht="28.5" hidden="1" customHeight="1">
      <c r="B286" s="241"/>
      <c r="C286" s="241"/>
      <c r="D286" s="241"/>
      <c r="E286" s="241"/>
      <c r="F286" s="242"/>
      <c r="G286" s="301"/>
      <c r="H286" s="251"/>
      <c r="I286" s="251"/>
      <c r="J286" s="262"/>
      <c r="K286" s="261"/>
      <c r="L286" s="262"/>
      <c r="M286" s="261"/>
      <c r="N286" s="261"/>
      <c r="O286" s="261"/>
      <c r="P286" s="261"/>
      <c r="Q286" s="261"/>
      <c r="R286" s="261"/>
      <c r="S286" s="261"/>
      <c r="T286" s="262"/>
      <c r="U286" s="261"/>
      <c r="V286" s="262"/>
      <c r="W286" s="262"/>
      <c r="X286" s="249"/>
    </row>
    <row r="287" spans="2:24" s="250" customFormat="1" ht="28.5" hidden="1" customHeight="1">
      <c r="B287" s="241"/>
      <c r="C287" s="241"/>
      <c r="D287" s="241"/>
      <c r="E287" s="241"/>
      <c r="F287" s="242"/>
      <c r="G287" s="301"/>
      <c r="H287" s="251"/>
      <c r="I287" s="251"/>
      <c r="J287" s="262"/>
      <c r="K287" s="261"/>
      <c r="L287" s="262"/>
      <c r="M287" s="261"/>
      <c r="N287" s="261"/>
      <c r="O287" s="261"/>
      <c r="P287" s="261"/>
      <c r="Q287" s="261"/>
      <c r="R287" s="261"/>
      <c r="S287" s="261"/>
      <c r="T287" s="262"/>
      <c r="U287" s="261"/>
      <c r="V287" s="262"/>
      <c r="W287" s="262"/>
      <c r="X287" s="249"/>
    </row>
    <row r="288" spans="2:24" s="250" customFormat="1" ht="28.5" hidden="1" customHeight="1">
      <c r="B288" s="241"/>
      <c r="C288" s="241"/>
      <c r="D288" s="241"/>
      <c r="E288" s="241"/>
      <c r="F288" s="242"/>
      <c r="G288" s="301"/>
      <c r="H288" s="251"/>
      <c r="I288" s="251"/>
      <c r="J288" s="262"/>
      <c r="K288" s="261"/>
      <c r="L288" s="262"/>
      <c r="M288" s="261"/>
      <c r="N288" s="261"/>
      <c r="O288" s="261"/>
      <c r="P288" s="261"/>
      <c r="Q288" s="261"/>
      <c r="R288" s="261"/>
      <c r="S288" s="261"/>
      <c r="T288" s="262"/>
      <c r="U288" s="261"/>
      <c r="V288" s="262"/>
      <c r="W288" s="262"/>
      <c r="X288" s="249"/>
    </row>
    <row r="289" spans="2:24" s="250" customFormat="1" ht="28.5" hidden="1" customHeight="1">
      <c r="B289" s="241"/>
      <c r="C289" s="241"/>
      <c r="D289" s="241"/>
      <c r="E289" s="241"/>
      <c r="F289" s="242"/>
      <c r="G289" s="301"/>
      <c r="H289" s="251"/>
      <c r="I289" s="251"/>
      <c r="J289" s="262"/>
      <c r="K289" s="261"/>
      <c r="L289" s="262"/>
      <c r="M289" s="261"/>
      <c r="N289" s="261"/>
      <c r="O289" s="261"/>
      <c r="P289" s="261"/>
      <c r="Q289" s="261"/>
      <c r="R289" s="261"/>
      <c r="S289" s="261"/>
      <c r="T289" s="262"/>
      <c r="U289" s="261"/>
      <c r="V289" s="262"/>
      <c r="W289" s="262"/>
      <c r="X289" s="249"/>
    </row>
    <row r="290" spans="2:24" s="250" customFormat="1" ht="28.5" hidden="1" customHeight="1">
      <c r="B290" s="241"/>
      <c r="C290" s="241"/>
      <c r="D290" s="241"/>
      <c r="E290" s="241"/>
      <c r="F290" s="242"/>
      <c r="G290" s="301"/>
      <c r="H290" s="251"/>
      <c r="I290" s="251"/>
      <c r="J290" s="262"/>
      <c r="K290" s="261"/>
      <c r="L290" s="262"/>
      <c r="M290" s="261"/>
      <c r="N290" s="261"/>
      <c r="O290" s="261"/>
      <c r="P290" s="261"/>
      <c r="Q290" s="261"/>
      <c r="R290" s="261"/>
      <c r="S290" s="261"/>
      <c r="T290" s="262"/>
      <c r="U290" s="261"/>
      <c r="V290" s="262"/>
      <c r="W290" s="262"/>
      <c r="X290" s="249"/>
    </row>
    <row r="291" spans="2:24" s="250" customFormat="1" ht="28.5" hidden="1" customHeight="1">
      <c r="B291" s="241"/>
      <c r="C291" s="241"/>
      <c r="D291" s="241"/>
      <c r="E291" s="241"/>
      <c r="F291" s="242"/>
      <c r="G291" s="301"/>
      <c r="H291" s="251"/>
      <c r="I291" s="251"/>
      <c r="J291" s="262"/>
      <c r="K291" s="261"/>
      <c r="L291" s="262"/>
      <c r="M291" s="261"/>
      <c r="N291" s="261"/>
      <c r="O291" s="261"/>
      <c r="P291" s="261"/>
      <c r="Q291" s="261"/>
      <c r="R291" s="261"/>
      <c r="S291" s="261"/>
      <c r="T291" s="262"/>
      <c r="U291" s="261"/>
      <c r="V291" s="262"/>
      <c r="W291" s="262"/>
      <c r="X291" s="249"/>
    </row>
    <row r="292" spans="2:24" s="250" customFormat="1" ht="28.5" hidden="1" customHeight="1">
      <c r="B292" s="241"/>
      <c r="C292" s="241"/>
      <c r="D292" s="241"/>
      <c r="E292" s="241"/>
      <c r="F292" s="242"/>
      <c r="G292" s="301"/>
      <c r="H292" s="251"/>
      <c r="I292" s="251"/>
      <c r="J292" s="262"/>
      <c r="K292" s="261"/>
      <c r="L292" s="262"/>
      <c r="M292" s="261"/>
      <c r="N292" s="261"/>
      <c r="O292" s="261"/>
      <c r="P292" s="261"/>
      <c r="Q292" s="261"/>
      <c r="R292" s="261"/>
      <c r="S292" s="261"/>
      <c r="T292" s="262"/>
      <c r="U292" s="261"/>
      <c r="V292" s="262"/>
      <c r="W292" s="262"/>
      <c r="X292" s="249"/>
    </row>
    <row r="293" spans="2:24" s="250" customFormat="1" ht="28.5" hidden="1" customHeight="1">
      <c r="B293" s="241"/>
      <c r="C293" s="241"/>
      <c r="D293" s="241"/>
      <c r="E293" s="241"/>
      <c r="F293" s="242"/>
      <c r="G293" s="301"/>
      <c r="H293" s="251"/>
      <c r="I293" s="251"/>
      <c r="J293" s="262"/>
      <c r="K293" s="261"/>
      <c r="L293" s="262"/>
      <c r="M293" s="261"/>
      <c r="N293" s="261"/>
      <c r="O293" s="261"/>
      <c r="P293" s="261"/>
      <c r="Q293" s="261"/>
      <c r="R293" s="261"/>
      <c r="S293" s="261"/>
      <c r="T293" s="262"/>
      <c r="U293" s="261"/>
      <c r="V293" s="262"/>
      <c r="W293" s="262"/>
      <c r="X293" s="249"/>
    </row>
    <row r="294" spans="2:24" s="250" customFormat="1" ht="28.5" hidden="1" customHeight="1">
      <c r="B294" s="241"/>
      <c r="C294" s="241"/>
      <c r="D294" s="241"/>
      <c r="E294" s="241"/>
      <c r="F294" s="242"/>
      <c r="G294" s="301"/>
      <c r="H294" s="251"/>
      <c r="I294" s="251"/>
      <c r="J294" s="262"/>
      <c r="K294" s="261"/>
      <c r="L294" s="262"/>
      <c r="M294" s="261"/>
      <c r="N294" s="261"/>
      <c r="O294" s="261"/>
      <c r="P294" s="261"/>
      <c r="Q294" s="261"/>
      <c r="R294" s="261"/>
      <c r="S294" s="261"/>
      <c r="T294" s="262"/>
      <c r="U294" s="261"/>
      <c r="V294" s="262"/>
      <c r="W294" s="262"/>
      <c r="X294" s="249"/>
    </row>
    <row r="295" spans="2:24" s="250" customFormat="1" ht="28.5" hidden="1" customHeight="1">
      <c r="B295" s="241"/>
      <c r="C295" s="241"/>
      <c r="D295" s="241"/>
      <c r="E295" s="241"/>
      <c r="F295" s="242"/>
      <c r="G295" s="301"/>
      <c r="H295" s="251"/>
      <c r="I295" s="251"/>
      <c r="J295" s="262"/>
      <c r="K295" s="261"/>
      <c r="L295" s="262"/>
      <c r="M295" s="261"/>
      <c r="N295" s="261"/>
      <c r="O295" s="261"/>
      <c r="P295" s="261"/>
      <c r="Q295" s="261"/>
      <c r="R295" s="261"/>
      <c r="S295" s="261"/>
      <c r="T295" s="262"/>
      <c r="U295" s="261"/>
      <c r="V295" s="262"/>
      <c r="W295" s="262"/>
      <c r="X295" s="249"/>
    </row>
    <row r="296" spans="2:24" s="250" customFormat="1" ht="28.5" hidden="1" customHeight="1">
      <c r="B296" s="241"/>
      <c r="C296" s="241"/>
      <c r="D296" s="241"/>
      <c r="E296" s="241"/>
      <c r="F296" s="242"/>
      <c r="G296" s="301"/>
      <c r="H296" s="251"/>
      <c r="I296" s="251"/>
      <c r="J296" s="262"/>
      <c r="K296" s="261"/>
      <c r="L296" s="262"/>
      <c r="M296" s="261"/>
      <c r="N296" s="261"/>
      <c r="O296" s="261"/>
      <c r="P296" s="261"/>
      <c r="Q296" s="261"/>
      <c r="R296" s="261"/>
      <c r="S296" s="261"/>
      <c r="T296" s="262"/>
      <c r="U296" s="261"/>
      <c r="V296" s="262"/>
      <c r="W296" s="262"/>
      <c r="X296" s="249"/>
    </row>
    <row r="297" spans="2:24" s="250" customFormat="1" ht="28.5" hidden="1" customHeight="1">
      <c r="B297" s="241"/>
      <c r="C297" s="241"/>
      <c r="D297" s="241"/>
      <c r="E297" s="241"/>
      <c r="F297" s="242"/>
      <c r="G297" s="301"/>
      <c r="H297" s="251"/>
      <c r="I297" s="251"/>
      <c r="J297" s="262"/>
      <c r="K297" s="261"/>
      <c r="L297" s="262"/>
      <c r="M297" s="261"/>
      <c r="N297" s="261"/>
      <c r="O297" s="261"/>
      <c r="P297" s="261"/>
      <c r="Q297" s="261"/>
      <c r="R297" s="261"/>
      <c r="S297" s="261"/>
      <c r="T297" s="262"/>
      <c r="U297" s="261"/>
      <c r="V297" s="262"/>
      <c r="W297" s="262"/>
      <c r="X297" s="249"/>
    </row>
    <row r="298" spans="2:24" s="250" customFormat="1" ht="28.5" hidden="1" customHeight="1">
      <c r="B298" s="241"/>
      <c r="C298" s="241"/>
      <c r="D298" s="241"/>
      <c r="E298" s="241"/>
      <c r="F298" s="242"/>
      <c r="G298" s="301"/>
      <c r="H298" s="251"/>
      <c r="I298" s="251"/>
      <c r="J298" s="262"/>
      <c r="K298" s="261"/>
      <c r="L298" s="262"/>
      <c r="M298" s="261"/>
      <c r="N298" s="261"/>
      <c r="O298" s="261"/>
      <c r="P298" s="261"/>
      <c r="Q298" s="261"/>
      <c r="R298" s="261"/>
      <c r="S298" s="261"/>
      <c r="T298" s="262"/>
      <c r="U298" s="261"/>
      <c r="V298" s="262"/>
      <c r="W298" s="262"/>
      <c r="X298" s="249"/>
    </row>
    <row r="299" spans="2:24" s="250" customFormat="1" ht="28.5" hidden="1" customHeight="1">
      <c r="B299" s="241"/>
      <c r="C299" s="241"/>
      <c r="D299" s="241"/>
      <c r="E299" s="241"/>
      <c r="F299" s="242"/>
      <c r="G299" s="301"/>
      <c r="H299" s="251"/>
      <c r="I299" s="251"/>
      <c r="J299" s="262"/>
      <c r="K299" s="261"/>
      <c r="L299" s="262"/>
      <c r="M299" s="261"/>
      <c r="N299" s="261"/>
      <c r="O299" s="261"/>
      <c r="P299" s="261"/>
      <c r="Q299" s="261"/>
      <c r="R299" s="261"/>
      <c r="S299" s="261"/>
      <c r="T299" s="262"/>
      <c r="U299" s="261"/>
      <c r="V299" s="262"/>
      <c r="W299" s="262"/>
      <c r="X299" s="249"/>
    </row>
    <row r="300" spans="2:24" s="250" customFormat="1" ht="28.5" hidden="1" customHeight="1">
      <c r="B300" s="241"/>
      <c r="C300" s="241"/>
      <c r="D300" s="241"/>
      <c r="E300" s="241"/>
      <c r="F300" s="242"/>
      <c r="G300" s="301"/>
      <c r="H300" s="251"/>
      <c r="I300" s="251"/>
      <c r="J300" s="262"/>
      <c r="K300" s="261"/>
      <c r="L300" s="262"/>
      <c r="M300" s="261"/>
      <c r="N300" s="261"/>
      <c r="O300" s="261"/>
      <c r="P300" s="261"/>
      <c r="Q300" s="261"/>
      <c r="R300" s="261"/>
      <c r="S300" s="261"/>
      <c r="T300" s="262"/>
      <c r="U300" s="261"/>
      <c r="V300" s="262"/>
      <c r="W300" s="262"/>
      <c r="X300" s="249"/>
    </row>
    <row r="301" spans="2:24" s="250" customFormat="1" ht="28.5" hidden="1" customHeight="1">
      <c r="B301" s="241"/>
      <c r="C301" s="241"/>
      <c r="D301" s="241"/>
      <c r="E301" s="241"/>
      <c r="F301" s="242"/>
      <c r="G301" s="301"/>
      <c r="H301" s="251"/>
      <c r="I301" s="251"/>
      <c r="J301" s="262"/>
      <c r="K301" s="261"/>
      <c r="L301" s="262"/>
      <c r="M301" s="261"/>
      <c r="N301" s="261"/>
      <c r="O301" s="261"/>
      <c r="P301" s="261"/>
      <c r="Q301" s="261"/>
      <c r="R301" s="261"/>
      <c r="S301" s="261"/>
      <c r="T301" s="262"/>
      <c r="U301" s="261"/>
      <c r="V301" s="262"/>
      <c r="W301" s="262"/>
      <c r="X301" s="249"/>
    </row>
    <row r="302" spans="2:24" s="250" customFormat="1" ht="31.5" customHeight="1">
      <c r="B302" s="241"/>
      <c r="C302" s="241"/>
      <c r="D302" s="241"/>
      <c r="E302" s="241"/>
      <c r="F302" s="242"/>
      <c r="G302" s="301" t="s">
        <v>558</v>
      </c>
      <c r="H302" s="251" t="s">
        <v>559</v>
      </c>
      <c r="I302" s="251"/>
      <c r="J302" s="262">
        <v>0</v>
      </c>
      <c r="K302" s="261">
        <v>0</v>
      </c>
      <c r="L302" s="262"/>
      <c r="M302" s="261">
        <v>88575000</v>
      </c>
      <c r="N302" s="261">
        <v>0</v>
      </c>
      <c r="O302" s="297" t="s">
        <v>560</v>
      </c>
      <c r="P302" s="261"/>
      <c r="Q302" s="261">
        <v>1300000000</v>
      </c>
      <c r="R302" s="261"/>
      <c r="S302" s="297" t="s">
        <v>560</v>
      </c>
      <c r="T302" s="262">
        <v>0</v>
      </c>
      <c r="U302" s="261">
        <v>0</v>
      </c>
      <c r="V302" s="262" t="s">
        <v>386</v>
      </c>
      <c r="W302" s="262" t="s">
        <v>371</v>
      </c>
      <c r="X302" s="249"/>
    </row>
    <row r="303" spans="2:24" s="250" customFormat="1" ht="1.5" customHeight="1">
      <c r="B303" s="241"/>
      <c r="C303" s="241"/>
      <c r="D303" s="241"/>
      <c r="E303" s="241"/>
      <c r="F303" s="251"/>
      <c r="G303" s="286"/>
      <c r="H303" s="251"/>
      <c r="I303" s="259"/>
      <c r="J303" s="260"/>
      <c r="K303" s="267"/>
      <c r="L303" s="267"/>
      <c r="M303" s="267"/>
      <c r="N303" s="267"/>
      <c r="O303" s="267"/>
      <c r="P303" s="261"/>
      <c r="Q303" s="267"/>
      <c r="R303" s="261"/>
      <c r="S303" s="267"/>
      <c r="T303" s="260"/>
      <c r="U303" s="267"/>
      <c r="V303" s="262"/>
      <c r="W303" s="262"/>
      <c r="X303" s="249"/>
    </row>
    <row r="304" spans="2:24" s="250" customFormat="1" hidden="1">
      <c r="B304" s="241"/>
      <c r="C304" s="241"/>
      <c r="D304" s="241"/>
      <c r="E304" s="241"/>
      <c r="F304" s="251"/>
      <c r="G304" s="287"/>
      <c r="H304" s="253"/>
      <c r="I304" s="259"/>
      <c r="J304" s="260"/>
      <c r="K304" s="267"/>
      <c r="L304" s="267"/>
      <c r="M304" s="267"/>
      <c r="N304" s="267"/>
      <c r="O304" s="267"/>
      <c r="P304" s="261"/>
      <c r="Q304" s="267"/>
      <c r="R304" s="261"/>
      <c r="S304" s="267"/>
      <c r="T304" s="260"/>
      <c r="U304" s="267"/>
      <c r="V304" s="262"/>
      <c r="W304" s="262"/>
      <c r="X304" s="249"/>
    </row>
    <row r="305" spans="2:24" s="250" customFormat="1" ht="45" hidden="1" customHeight="1">
      <c r="B305" s="241"/>
      <c r="C305" s="241"/>
      <c r="D305" s="241"/>
      <c r="E305" s="241"/>
      <c r="F305" s="251"/>
      <c r="G305" s="287"/>
      <c r="H305" s="253"/>
      <c r="I305" s="259"/>
      <c r="J305" s="260"/>
      <c r="K305" s="267"/>
      <c r="L305" s="267"/>
      <c r="M305" s="267"/>
      <c r="N305" s="267"/>
      <c r="O305" s="267"/>
      <c r="P305" s="261"/>
      <c r="Q305" s="267"/>
      <c r="R305" s="261"/>
      <c r="S305" s="267"/>
      <c r="T305" s="260"/>
      <c r="U305" s="267"/>
      <c r="V305" s="262"/>
      <c r="W305" s="262"/>
      <c r="X305" s="249"/>
    </row>
    <row r="306" spans="2:24" s="250" customFormat="1" ht="54.75" hidden="1" customHeight="1">
      <c r="B306" s="241"/>
      <c r="C306" s="241"/>
      <c r="D306" s="241"/>
      <c r="E306" s="241"/>
      <c r="F306" s="251"/>
      <c r="G306" s="286"/>
      <c r="H306" s="253"/>
      <c r="I306" s="259"/>
      <c r="J306" s="260"/>
      <c r="K306" s="267"/>
      <c r="L306" s="267"/>
      <c r="M306" s="267"/>
      <c r="N306" s="267"/>
      <c r="O306" s="267"/>
      <c r="P306" s="261"/>
      <c r="Q306" s="267"/>
      <c r="R306" s="261"/>
      <c r="S306" s="267"/>
      <c r="T306" s="260"/>
      <c r="U306" s="267"/>
      <c r="V306" s="262"/>
      <c r="W306" s="262"/>
      <c r="X306" s="249"/>
    </row>
    <row r="307" spans="2:24" s="250" customFormat="1" ht="39.75" hidden="1" customHeight="1">
      <c r="B307" s="241"/>
      <c r="C307" s="241"/>
      <c r="D307" s="241"/>
      <c r="E307" s="241"/>
      <c r="F307" s="251"/>
      <c r="G307" s="286"/>
      <c r="H307" s="251"/>
      <c r="I307" s="259"/>
      <c r="J307" s="260"/>
      <c r="K307" s="267"/>
      <c r="L307" s="267"/>
      <c r="M307" s="267"/>
      <c r="N307" s="267"/>
      <c r="O307" s="267"/>
      <c r="P307" s="261"/>
      <c r="Q307" s="267"/>
      <c r="R307" s="261"/>
      <c r="S307" s="267"/>
      <c r="T307" s="260"/>
      <c r="U307" s="267"/>
      <c r="V307" s="262"/>
      <c r="W307" s="262"/>
      <c r="X307" s="249"/>
    </row>
    <row r="308" spans="2:24" s="250" customFormat="1" ht="51.75" hidden="1" customHeight="1">
      <c r="B308" s="241"/>
      <c r="C308" s="241"/>
      <c r="D308" s="241"/>
      <c r="E308" s="241"/>
      <c r="F308" s="251"/>
      <c r="G308" s="286"/>
      <c r="H308" s="251"/>
      <c r="I308" s="259"/>
      <c r="J308" s="260"/>
      <c r="K308" s="267"/>
      <c r="L308" s="267"/>
      <c r="M308" s="267"/>
      <c r="N308" s="267"/>
      <c r="O308" s="267"/>
      <c r="P308" s="261"/>
      <c r="Q308" s="267"/>
      <c r="R308" s="261"/>
      <c r="S308" s="270"/>
      <c r="T308" s="260"/>
      <c r="U308" s="270"/>
      <c r="V308" s="262"/>
      <c r="W308" s="262"/>
      <c r="X308" s="249"/>
    </row>
    <row r="309" spans="2:24" s="250" customFormat="1" hidden="1">
      <c r="B309" s="241"/>
      <c r="C309" s="241"/>
      <c r="D309" s="241"/>
      <c r="E309" s="241"/>
      <c r="F309" s="251"/>
      <c r="G309" s="286"/>
      <c r="H309" s="251"/>
      <c r="I309" s="251"/>
      <c r="J309" s="260"/>
      <c r="K309" s="267"/>
      <c r="L309" s="267"/>
      <c r="M309" s="267"/>
      <c r="N309" s="267"/>
      <c r="O309" s="267"/>
      <c r="P309" s="261"/>
      <c r="Q309" s="267"/>
      <c r="R309" s="261"/>
      <c r="S309" s="270"/>
      <c r="T309" s="260"/>
      <c r="U309" s="270"/>
      <c r="V309" s="262"/>
      <c r="W309" s="262"/>
      <c r="X309" s="249"/>
    </row>
    <row r="310" spans="2:24" s="308" customFormat="1" ht="57.75" customHeight="1">
      <c r="B310" s="241"/>
      <c r="C310" s="241"/>
      <c r="D310" s="241"/>
      <c r="E310" s="241"/>
      <c r="F310" s="242"/>
      <c r="G310" s="303" t="s">
        <v>561</v>
      </c>
      <c r="H310" s="289"/>
      <c r="I310" s="273"/>
      <c r="J310" s="307"/>
      <c r="K310" s="247"/>
      <c r="L310" s="307"/>
      <c r="M310" s="247"/>
      <c r="N310" s="247"/>
      <c r="O310" s="247"/>
      <c r="P310" s="247"/>
      <c r="Q310" s="247"/>
      <c r="R310" s="247"/>
      <c r="S310" s="247"/>
      <c r="T310" s="307"/>
      <c r="U310" s="247"/>
      <c r="V310" s="248"/>
      <c r="W310" s="248"/>
    </row>
    <row r="311" spans="2:24" s="308" customFormat="1" ht="49.5" customHeight="1">
      <c r="B311" s="241"/>
      <c r="C311" s="241"/>
      <c r="D311" s="241"/>
      <c r="E311" s="241"/>
      <c r="F311" s="242"/>
      <c r="G311" s="301" t="s">
        <v>562</v>
      </c>
      <c r="H311" s="251" t="s">
        <v>563</v>
      </c>
      <c r="I311" s="304">
        <v>734594741</v>
      </c>
      <c r="J311" s="260" t="s">
        <v>546</v>
      </c>
      <c r="K311" s="261">
        <v>2613220500</v>
      </c>
      <c r="L311" s="260" t="s">
        <v>546</v>
      </c>
      <c r="M311" s="261"/>
      <c r="N311" s="261"/>
      <c r="O311" s="261"/>
      <c r="P311" s="261"/>
      <c r="Q311" s="261"/>
      <c r="R311" s="261"/>
      <c r="S311" s="261"/>
      <c r="T311" s="260"/>
      <c r="U311" s="261"/>
      <c r="V311" s="262" t="s">
        <v>386</v>
      </c>
      <c r="W311" s="262" t="s">
        <v>371</v>
      </c>
    </row>
    <row r="312" spans="2:24" s="308" customFormat="1" ht="15.75" customHeight="1">
      <c r="B312" s="241"/>
      <c r="C312" s="241"/>
      <c r="D312" s="241"/>
      <c r="E312" s="241"/>
      <c r="F312" s="242"/>
      <c r="G312" s="287" t="s">
        <v>373</v>
      </c>
      <c r="H312" s="251"/>
      <c r="I312" s="304"/>
      <c r="J312" s="260"/>
      <c r="K312" s="261">
        <v>294530000</v>
      </c>
      <c r="L312" s="260" t="s">
        <v>564</v>
      </c>
      <c r="M312" s="261"/>
      <c r="N312" s="261"/>
      <c r="O312" s="261"/>
      <c r="P312" s="261"/>
      <c r="Q312" s="261"/>
      <c r="R312" s="261"/>
      <c r="S312" s="261"/>
      <c r="T312" s="260"/>
      <c r="U312" s="261"/>
      <c r="V312" s="262"/>
      <c r="W312" s="262"/>
    </row>
    <row r="313" spans="2:24" s="308" customFormat="1" ht="16.5" customHeight="1">
      <c r="B313" s="241"/>
      <c r="C313" s="241"/>
      <c r="D313" s="241"/>
      <c r="E313" s="241"/>
      <c r="F313" s="242"/>
      <c r="G313" s="287" t="s">
        <v>374</v>
      </c>
      <c r="H313" s="251"/>
      <c r="I313" s="304"/>
      <c r="J313" s="260"/>
      <c r="K313" s="261">
        <v>306930000</v>
      </c>
      <c r="L313" s="260" t="s">
        <v>564</v>
      </c>
      <c r="M313" s="261"/>
      <c r="N313" s="261"/>
      <c r="O313" s="261"/>
      <c r="P313" s="261"/>
      <c r="Q313" s="261"/>
      <c r="R313" s="261"/>
      <c r="S313" s="261"/>
      <c r="T313" s="260"/>
      <c r="U313" s="261"/>
      <c r="V313" s="262"/>
      <c r="W313" s="262"/>
    </row>
    <row r="314" spans="2:24" s="308" customFormat="1" ht="14.25" customHeight="1">
      <c r="B314" s="241"/>
      <c r="C314" s="241"/>
      <c r="D314" s="241"/>
      <c r="E314" s="241"/>
      <c r="F314" s="242"/>
      <c r="G314" s="287" t="s">
        <v>375</v>
      </c>
      <c r="H314" s="251"/>
      <c r="I314" s="304"/>
      <c r="J314" s="260"/>
      <c r="K314" s="261">
        <v>357170000</v>
      </c>
      <c r="L314" s="260" t="s">
        <v>564</v>
      </c>
      <c r="M314" s="261"/>
      <c r="N314" s="261"/>
      <c r="O314" s="261"/>
      <c r="P314" s="261"/>
      <c r="Q314" s="261"/>
      <c r="R314" s="261"/>
      <c r="S314" s="261"/>
      <c r="T314" s="260"/>
      <c r="U314" s="261"/>
      <c r="V314" s="262"/>
      <c r="W314" s="262"/>
    </row>
    <row r="315" spans="2:24" s="308" customFormat="1" ht="17.25" customHeight="1">
      <c r="B315" s="241"/>
      <c r="C315" s="241"/>
      <c r="D315" s="241"/>
      <c r="E315" s="241"/>
      <c r="F315" s="242"/>
      <c r="G315" s="287" t="s">
        <v>376</v>
      </c>
      <c r="H315" s="251"/>
      <c r="I315" s="304"/>
      <c r="J315" s="260"/>
      <c r="K315" s="261">
        <v>329149000</v>
      </c>
      <c r="L315" s="260" t="s">
        <v>564</v>
      </c>
      <c r="M315" s="261"/>
      <c r="N315" s="261"/>
      <c r="O315" s="261"/>
      <c r="P315" s="261"/>
      <c r="Q315" s="261"/>
      <c r="R315" s="261"/>
      <c r="S315" s="261"/>
      <c r="T315" s="260"/>
      <c r="U315" s="261"/>
      <c r="V315" s="262"/>
      <c r="W315" s="262"/>
    </row>
    <row r="316" spans="2:24" s="308" customFormat="1" ht="28.5" customHeight="1">
      <c r="B316" s="241"/>
      <c r="C316" s="241"/>
      <c r="D316" s="241"/>
      <c r="E316" s="241"/>
      <c r="F316" s="242"/>
      <c r="G316" s="287" t="s">
        <v>377</v>
      </c>
      <c r="H316" s="251"/>
      <c r="I316" s="304"/>
      <c r="J316" s="260"/>
      <c r="K316" s="261">
        <v>324423500</v>
      </c>
      <c r="L316" s="260" t="s">
        <v>564</v>
      </c>
      <c r="M316" s="261"/>
      <c r="N316" s="261"/>
      <c r="O316" s="261"/>
      <c r="P316" s="261"/>
      <c r="Q316" s="261"/>
      <c r="R316" s="261"/>
      <c r="S316" s="261"/>
      <c r="T316" s="260"/>
      <c r="U316" s="261"/>
      <c r="V316" s="262"/>
      <c r="W316" s="262"/>
    </row>
    <row r="317" spans="2:24" s="308" customFormat="1" ht="26.25" customHeight="1">
      <c r="B317" s="241"/>
      <c r="C317" s="241"/>
      <c r="D317" s="241"/>
      <c r="E317" s="241"/>
      <c r="F317" s="242"/>
      <c r="G317" s="287" t="s">
        <v>378</v>
      </c>
      <c r="H317" s="251"/>
      <c r="I317" s="304"/>
      <c r="J317" s="260"/>
      <c r="K317" s="261">
        <v>343720000</v>
      </c>
      <c r="L317" s="260" t="s">
        <v>564</v>
      </c>
      <c r="M317" s="261"/>
      <c r="N317" s="261"/>
      <c r="O317" s="261"/>
      <c r="P317" s="261"/>
      <c r="Q317" s="261"/>
      <c r="R317" s="261"/>
      <c r="S317" s="261"/>
      <c r="T317" s="260"/>
      <c r="U317" s="261"/>
      <c r="V317" s="262"/>
      <c r="W317" s="262"/>
    </row>
    <row r="318" spans="2:24" s="308" customFormat="1" ht="15.75" customHeight="1">
      <c r="B318" s="241"/>
      <c r="C318" s="241"/>
      <c r="D318" s="241"/>
      <c r="E318" s="241"/>
      <c r="F318" s="242"/>
      <c r="G318" s="287" t="s">
        <v>379</v>
      </c>
      <c r="H318" s="251"/>
      <c r="I318" s="304"/>
      <c r="J318" s="260"/>
      <c r="K318" s="261">
        <v>328960000</v>
      </c>
      <c r="L318" s="260" t="s">
        <v>564</v>
      </c>
      <c r="M318" s="261"/>
      <c r="N318" s="261"/>
      <c r="O318" s="261"/>
      <c r="P318" s="261"/>
      <c r="Q318" s="261"/>
      <c r="R318" s="261"/>
      <c r="S318" s="261"/>
      <c r="T318" s="260"/>
      <c r="U318" s="261"/>
      <c r="V318" s="262"/>
      <c r="W318" s="262"/>
    </row>
    <row r="319" spans="2:24" s="308" customFormat="1" ht="16.5" customHeight="1">
      <c r="B319" s="241"/>
      <c r="C319" s="241"/>
      <c r="D319" s="241"/>
      <c r="E319" s="241"/>
      <c r="F319" s="242"/>
      <c r="G319" s="287" t="s">
        <v>380</v>
      </c>
      <c r="H319" s="251"/>
      <c r="I319" s="304"/>
      <c r="J319" s="260"/>
      <c r="K319" s="261">
        <v>316196000</v>
      </c>
      <c r="L319" s="260" t="s">
        <v>564</v>
      </c>
      <c r="M319" s="261"/>
      <c r="N319" s="261"/>
      <c r="O319" s="261"/>
      <c r="P319" s="261"/>
      <c r="Q319" s="261"/>
      <c r="R319" s="261"/>
      <c r="S319" s="261"/>
      <c r="T319" s="260"/>
      <c r="U319" s="261"/>
      <c r="V319" s="262"/>
      <c r="W319" s="262"/>
    </row>
    <row r="320" spans="2:24" s="308" customFormat="1" ht="0.75" customHeight="1">
      <c r="B320" s="241"/>
      <c r="C320" s="241"/>
      <c r="D320" s="241"/>
      <c r="E320" s="241"/>
      <c r="F320" s="242"/>
      <c r="G320" s="301" t="s">
        <v>404</v>
      </c>
      <c r="H320" s="251"/>
      <c r="I320" s="304"/>
      <c r="J320" s="260"/>
      <c r="K320" s="261"/>
      <c r="L320" s="260"/>
      <c r="M320" s="261"/>
      <c r="N320" s="261"/>
      <c r="O320" s="261"/>
      <c r="P320" s="261"/>
      <c r="Q320" s="261"/>
      <c r="R320" s="261"/>
      <c r="S320" s="261"/>
      <c r="T320" s="260"/>
      <c r="U320" s="261"/>
      <c r="V320" s="262"/>
      <c r="W320" s="262"/>
    </row>
    <row r="321" spans="2:23" s="308" customFormat="1" ht="0.75" hidden="1" customHeight="1">
      <c r="B321" s="241"/>
      <c r="C321" s="241"/>
      <c r="D321" s="241"/>
      <c r="E321" s="241"/>
      <c r="F321" s="242"/>
      <c r="G321" s="301"/>
      <c r="H321" s="251"/>
      <c r="I321" s="304"/>
      <c r="J321" s="260"/>
      <c r="K321" s="261"/>
      <c r="L321" s="260"/>
      <c r="M321" s="261"/>
      <c r="N321" s="261"/>
      <c r="O321" s="261"/>
      <c r="P321" s="261"/>
      <c r="Q321" s="261"/>
      <c r="R321" s="261"/>
      <c r="S321" s="261"/>
      <c r="T321" s="260"/>
      <c r="U321" s="261"/>
      <c r="V321" s="262"/>
      <c r="W321" s="262"/>
    </row>
    <row r="322" spans="2:23" s="308" customFormat="1" ht="49.5" hidden="1" customHeight="1">
      <c r="B322" s="241"/>
      <c r="C322" s="241"/>
      <c r="D322" s="241"/>
      <c r="E322" s="241"/>
      <c r="F322" s="242"/>
      <c r="G322" s="301"/>
      <c r="H322" s="251"/>
      <c r="I322" s="304"/>
      <c r="J322" s="260"/>
      <c r="K322" s="261"/>
      <c r="L322" s="260"/>
      <c r="M322" s="261"/>
      <c r="N322" s="261"/>
      <c r="O322" s="261"/>
      <c r="P322" s="261"/>
      <c r="Q322" s="261"/>
      <c r="R322" s="261"/>
      <c r="S322" s="261"/>
      <c r="T322" s="260"/>
      <c r="U322" s="261"/>
      <c r="V322" s="262"/>
      <c r="W322" s="262"/>
    </row>
    <row r="323" spans="2:23" s="308" customFormat="1" ht="49.5" hidden="1" customHeight="1">
      <c r="B323" s="241"/>
      <c r="C323" s="241"/>
      <c r="D323" s="241"/>
      <c r="E323" s="241"/>
      <c r="F323" s="242"/>
      <c r="G323" s="301"/>
      <c r="H323" s="251"/>
      <c r="I323" s="304"/>
      <c r="J323" s="260"/>
      <c r="K323" s="261"/>
      <c r="L323" s="260"/>
      <c r="M323" s="261"/>
      <c r="N323" s="261"/>
      <c r="O323" s="261"/>
      <c r="P323" s="261"/>
      <c r="Q323" s="261"/>
      <c r="R323" s="261"/>
      <c r="S323" s="261"/>
      <c r="T323" s="260"/>
      <c r="U323" s="261"/>
      <c r="V323" s="262"/>
      <c r="W323" s="262"/>
    </row>
    <row r="324" spans="2:23" s="308" customFormat="1" ht="49.5" hidden="1" customHeight="1">
      <c r="B324" s="241"/>
      <c r="C324" s="241"/>
      <c r="D324" s="241"/>
      <c r="E324" s="241"/>
      <c r="F324" s="242"/>
      <c r="G324" s="301"/>
      <c r="H324" s="251"/>
      <c r="I324" s="304"/>
      <c r="J324" s="260"/>
      <c r="K324" s="261"/>
      <c r="L324" s="260"/>
      <c r="M324" s="261"/>
      <c r="N324" s="261"/>
      <c r="O324" s="261"/>
      <c r="P324" s="261"/>
      <c r="Q324" s="261"/>
      <c r="R324" s="261"/>
      <c r="S324" s="261"/>
      <c r="T324" s="260"/>
      <c r="U324" s="261"/>
      <c r="V324" s="262"/>
      <c r="W324" s="262"/>
    </row>
    <row r="325" spans="2:23" s="308" customFormat="1" ht="49.5" hidden="1" customHeight="1">
      <c r="B325" s="241"/>
      <c r="C325" s="241"/>
      <c r="D325" s="241"/>
      <c r="E325" s="241"/>
      <c r="F325" s="242"/>
      <c r="G325" s="301"/>
      <c r="H325" s="251"/>
      <c r="I325" s="304"/>
      <c r="J325" s="260"/>
      <c r="K325" s="261"/>
      <c r="L325" s="260"/>
      <c r="M325" s="261"/>
      <c r="N325" s="261"/>
      <c r="O325" s="261"/>
      <c r="P325" s="261"/>
      <c r="Q325" s="261"/>
      <c r="R325" s="261"/>
      <c r="S325" s="261"/>
      <c r="T325" s="260"/>
      <c r="U325" s="261"/>
      <c r="V325" s="262"/>
      <c r="W325" s="262"/>
    </row>
    <row r="326" spans="2:23" s="308" customFormat="1" ht="49.5" hidden="1" customHeight="1">
      <c r="B326" s="241"/>
      <c r="C326" s="241"/>
      <c r="D326" s="241"/>
      <c r="E326" s="241"/>
      <c r="F326" s="242"/>
      <c r="G326" s="301"/>
      <c r="H326" s="251"/>
      <c r="I326" s="304"/>
      <c r="J326" s="260"/>
      <c r="K326" s="261"/>
      <c r="L326" s="260"/>
      <c r="M326" s="261"/>
      <c r="N326" s="261"/>
      <c r="O326" s="261"/>
      <c r="P326" s="261"/>
      <c r="Q326" s="261"/>
      <c r="R326" s="261"/>
      <c r="S326" s="261"/>
      <c r="T326" s="260"/>
      <c r="U326" s="261"/>
      <c r="V326" s="262"/>
      <c r="W326" s="262"/>
    </row>
    <row r="327" spans="2:23" s="308" customFormat="1" ht="49.5" hidden="1" customHeight="1">
      <c r="B327" s="241"/>
      <c r="C327" s="241"/>
      <c r="D327" s="241"/>
      <c r="E327" s="241"/>
      <c r="F327" s="242"/>
      <c r="G327" s="301"/>
      <c r="H327" s="251"/>
      <c r="I327" s="304"/>
      <c r="J327" s="260"/>
      <c r="K327" s="261"/>
      <c r="L327" s="260"/>
      <c r="M327" s="261"/>
      <c r="N327" s="261"/>
      <c r="O327" s="261"/>
      <c r="P327" s="261"/>
      <c r="Q327" s="261"/>
      <c r="R327" s="261"/>
      <c r="S327" s="261"/>
      <c r="T327" s="260"/>
      <c r="U327" s="261"/>
      <c r="V327" s="262"/>
      <c r="W327" s="262"/>
    </row>
    <row r="328" spans="2:23" s="308" customFormat="1" ht="49.5" hidden="1" customHeight="1">
      <c r="B328" s="241"/>
      <c r="C328" s="241"/>
      <c r="D328" s="241"/>
      <c r="E328" s="241"/>
      <c r="F328" s="242"/>
      <c r="G328" s="301"/>
      <c r="H328" s="251"/>
      <c r="I328" s="304"/>
      <c r="J328" s="260"/>
      <c r="K328" s="261"/>
      <c r="L328" s="260"/>
      <c r="M328" s="261"/>
      <c r="N328" s="261"/>
      <c r="O328" s="261"/>
      <c r="P328" s="261"/>
      <c r="Q328" s="261"/>
      <c r="R328" s="261"/>
      <c r="S328" s="261"/>
      <c r="T328" s="260"/>
      <c r="U328" s="261"/>
      <c r="V328" s="262"/>
      <c r="W328" s="262"/>
    </row>
    <row r="329" spans="2:23" s="308" customFormat="1" ht="49.5" hidden="1" customHeight="1">
      <c r="B329" s="241"/>
      <c r="C329" s="241"/>
      <c r="D329" s="241"/>
      <c r="E329" s="241"/>
      <c r="F329" s="242"/>
      <c r="G329" s="301"/>
      <c r="H329" s="251"/>
      <c r="I329" s="304"/>
      <c r="J329" s="260"/>
      <c r="K329" s="261"/>
      <c r="L329" s="260"/>
      <c r="M329" s="261"/>
      <c r="N329" s="261"/>
      <c r="O329" s="261"/>
      <c r="P329" s="261"/>
      <c r="Q329" s="261"/>
      <c r="R329" s="261"/>
      <c r="S329" s="261"/>
      <c r="T329" s="260"/>
      <c r="U329" s="261"/>
      <c r="V329" s="262"/>
      <c r="W329" s="262"/>
    </row>
    <row r="330" spans="2:23" s="308" customFormat="1" ht="49.5" hidden="1" customHeight="1">
      <c r="B330" s="241"/>
      <c r="C330" s="241"/>
      <c r="D330" s="241"/>
      <c r="E330" s="241"/>
      <c r="F330" s="242"/>
      <c r="G330" s="301"/>
      <c r="H330" s="251"/>
      <c r="I330" s="304"/>
      <c r="J330" s="260"/>
      <c r="K330" s="261"/>
      <c r="L330" s="260"/>
      <c r="M330" s="261"/>
      <c r="N330" s="261"/>
      <c r="O330" s="261"/>
      <c r="P330" s="261"/>
      <c r="Q330" s="261"/>
      <c r="R330" s="261"/>
      <c r="S330" s="261"/>
      <c r="T330" s="260"/>
      <c r="U330" s="261"/>
      <c r="V330" s="262"/>
      <c r="W330" s="262"/>
    </row>
    <row r="331" spans="2:23" s="308" customFormat="1" ht="49.5" customHeight="1">
      <c r="B331" s="241"/>
      <c r="C331" s="241"/>
      <c r="D331" s="241"/>
      <c r="E331" s="241"/>
      <c r="F331" s="242"/>
      <c r="G331" s="301" t="s">
        <v>565</v>
      </c>
      <c r="H331" s="251" t="s">
        <v>566</v>
      </c>
      <c r="I331" s="304">
        <v>881667482</v>
      </c>
      <c r="J331" s="260" t="s">
        <v>546</v>
      </c>
      <c r="K331" s="261">
        <v>1420544000</v>
      </c>
      <c r="L331" s="260" t="s">
        <v>546</v>
      </c>
      <c r="M331" s="261"/>
      <c r="N331" s="261"/>
      <c r="O331" s="261"/>
      <c r="P331" s="261"/>
      <c r="Q331" s="261"/>
      <c r="R331" s="261"/>
      <c r="S331" s="261"/>
      <c r="T331" s="260"/>
      <c r="U331" s="261"/>
      <c r="V331" s="262" t="s">
        <v>386</v>
      </c>
      <c r="W331" s="262" t="s">
        <v>371</v>
      </c>
    </row>
    <row r="332" spans="2:23" s="308" customFormat="1" ht="12.75" customHeight="1">
      <c r="B332" s="241"/>
      <c r="C332" s="241"/>
      <c r="D332" s="241"/>
      <c r="E332" s="241"/>
      <c r="F332" s="242"/>
      <c r="G332" s="287" t="s">
        <v>373</v>
      </c>
      <c r="H332" s="251"/>
      <c r="I332" s="304"/>
      <c r="J332" s="260"/>
      <c r="K332" s="261">
        <v>211470500</v>
      </c>
      <c r="L332" s="260" t="s">
        <v>564</v>
      </c>
      <c r="M332" s="261"/>
      <c r="N332" s="261"/>
      <c r="O332" s="261"/>
      <c r="P332" s="261"/>
      <c r="Q332" s="261"/>
      <c r="R332" s="261"/>
      <c r="S332" s="261"/>
      <c r="T332" s="260"/>
      <c r="U332" s="261"/>
      <c r="V332" s="262"/>
      <c r="W332" s="262"/>
    </row>
    <row r="333" spans="2:23" s="308" customFormat="1" ht="17.25" customHeight="1">
      <c r="B333" s="241"/>
      <c r="C333" s="241"/>
      <c r="D333" s="241"/>
      <c r="E333" s="241"/>
      <c r="F333" s="242"/>
      <c r="G333" s="287" t="s">
        <v>374</v>
      </c>
      <c r="H333" s="251"/>
      <c r="I333" s="304"/>
      <c r="J333" s="260"/>
      <c r="K333" s="261">
        <v>252070500</v>
      </c>
      <c r="L333" s="260" t="s">
        <v>564</v>
      </c>
      <c r="M333" s="261"/>
      <c r="N333" s="261"/>
      <c r="O333" s="261"/>
      <c r="P333" s="261"/>
      <c r="Q333" s="261"/>
      <c r="R333" s="261"/>
      <c r="S333" s="261"/>
      <c r="T333" s="260"/>
      <c r="U333" s="261"/>
      <c r="V333" s="262"/>
      <c r="W333" s="262"/>
    </row>
    <row r="334" spans="2:23" s="308" customFormat="1" ht="16.5" customHeight="1">
      <c r="B334" s="241"/>
      <c r="C334" s="241"/>
      <c r="D334" s="241"/>
      <c r="E334" s="241"/>
      <c r="F334" s="242"/>
      <c r="G334" s="287" t="s">
        <v>375</v>
      </c>
      <c r="H334" s="251"/>
      <c r="I334" s="304"/>
      <c r="J334" s="260"/>
      <c r="K334" s="261">
        <v>25000000</v>
      </c>
      <c r="L334" s="260" t="s">
        <v>564</v>
      </c>
      <c r="M334" s="261"/>
      <c r="N334" s="261"/>
      <c r="O334" s="261"/>
      <c r="P334" s="261"/>
      <c r="Q334" s="261"/>
      <c r="R334" s="261"/>
      <c r="S334" s="261"/>
      <c r="T334" s="260"/>
      <c r="U334" s="261"/>
      <c r="V334" s="262"/>
      <c r="W334" s="262"/>
    </row>
    <row r="335" spans="2:23" s="308" customFormat="1" ht="15" customHeight="1">
      <c r="B335" s="241"/>
      <c r="C335" s="241"/>
      <c r="D335" s="241"/>
      <c r="E335" s="241"/>
      <c r="F335" s="242"/>
      <c r="G335" s="287" t="s">
        <v>567</v>
      </c>
      <c r="H335" s="251"/>
      <c r="I335" s="304"/>
      <c r="J335" s="260"/>
      <c r="K335" s="261">
        <v>23237500</v>
      </c>
      <c r="L335" s="260" t="s">
        <v>564</v>
      </c>
      <c r="M335" s="261"/>
      <c r="N335" s="261"/>
      <c r="O335" s="261"/>
      <c r="P335" s="261"/>
      <c r="Q335" s="261"/>
      <c r="R335" s="261"/>
      <c r="S335" s="261"/>
      <c r="T335" s="260"/>
      <c r="U335" s="261"/>
      <c r="V335" s="262"/>
      <c r="W335" s="262"/>
    </row>
    <row r="336" spans="2:23" s="308" customFormat="1" ht="27" customHeight="1">
      <c r="B336" s="241"/>
      <c r="C336" s="241"/>
      <c r="D336" s="241"/>
      <c r="E336" s="241"/>
      <c r="F336" s="242"/>
      <c r="G336" s="287" t="s">
        <v>377</v>
      </c>
      <c r="H336" s="251"/>
      <c r="I336" s="304"/>
      <c r="J336" s="260"/>
      <c r="K336" s="261">
        <v>232895500</v>
      </c>
      <c r="L336" s="260" t="s">
        <v>564</v>
      </c>
      <c r="M336" s="261"/>
      <c r="N336" s="261"/>
      <c r="O336" s="261"/>
      <c r="P336" s="261"/>
      <c r="Q336" s="261"/>
      <c r="R336" s="261"/>
      <c r="S336" s="261"/>
      <c r="T336" s="260"/>
      <c r="U336" s="261"/>
      <c r="V336" s="262"/>
      <c r="W336" s="262"/>
    </row>
    <row r="337" spans="2:23" s="308" customFormat="1" ht="24.75" customHeight="1">
      <c r="B337" s="241"/>
      <c r="C337" s="241"/>
      <c r="D337" s="241"/>
      <c r="E337" s="241"/>
      <c r="F337" s="242"/>
      <c r="G337" s="287" t="s">
        <v>378</v>
      </c>
      <c r="H337" s="251"/>
      <c r="I337" s="304"/>
      <c r="J337" s="260"/>
      <c r="K337" s="261">
        <v>214941500</v>
      </c>
      <c r="L337" s="260" t="s">
        <v>564</v>
      </c>
      <c r="M337" s="261"/>
      <c r="N337" s="261"/>
      <c r="O337" s="261"/>
      <c r="P337" s="261"/>
      <c r="Q337" s="261"/>
      <c r="R337" s="261"/>
      <c r="S337" s="261"/>
      <c r="T337" s="260"/>
      <c r="U337" s="261"/>
      <c r="V337" s="262"/>
      <c r="W337" s="262"/>
    </row>
    <row r="338" spans="2:23" s="308" customFormat="1" ht="15.75" customHeight="1">
      <c r="B338" s="241"/>
      <c r="C338" s="241"/>
      <c r="D338" s="241"/>
      <c r="E338" s="241"/>
      <c r="F338" s="242"/>
      <c r="G338" s="287" t="s">
        <v>379</v>
      </c>
      <c r="H338" s="251"/>
      <c r="I338" s="304"/>
      <c r="J338" s="260"/>
      <c r="K338" s="261">
        <v>65725000</v>
      </c>
      <c r="L338" s="260" t="s">
        <v>564</v>
      </c>
      <c r="M338" s="261"/>
      <c r="N338" s="261"/>
      <c r="O338" s="261"/>
      <c r="P338" s="261"/>
      <c r="Q338" s="261"/>
      <c r="R338" s="261"/>
      <c r="S338" s="261"/>
      <c r="T338" s="260"/>
      <c r="U338" s="261"/>
      <c r="V338" s="262"/>
      <c r="W338" s="262"/>
    </row>
    <row r="339" spans="2:23" s="308" customFormat="1" ht="15" customHeight="1">
      <c r="B339" s="241"/>
      <c r="C339" s="241"/>
      <c r="D339" s="241"/>
      <c r="E339" s="241"/>
      <c r="F339" s="242"/>
      <c r="G339" s="287" t="s">
        <v>380</v>
      </c>
      <c r="H339" s="251"/>
      <c r="I339" s="304"/>
      <c r="J339" s="260"/>
      <c r="K339" s="261">
        <v>183970500</v>
      </c>
      <c r="L339" s="260" t="s">
        <v>564</v>
      </c>
      <c r="M339" s="261"/>
      <c r="N339" s="261"/>
      <c r="O339" s="261"/>
      <c r="P339" s="261"/>
      <c r="Q339" s="261"/>
      <c r="R339" s="261"/>
      <c r="S339" s="261"/>
      <c r="T339" s="260"/>
      <c r="U339" s="261"/>
      <c r="V339" s="262"/>
      <c r="W339" s="262"/>
    </row>
    <row r="340" spans="2:23" s="308" customFormat="1" ht="1.5" hidden="1" customHeight="1">
      <c r="B340" s="242"/>
      <c r="C340" s="242"/>
      <c r="D340" s="242"/>
      <c r="E340" s="242"/>
      <c r="F340" s="242"/>
      <c r="G340" s="301"/>
      <c r="H340" s="251"/>
      <c r="I340" s="304"/>
      <c r="J340" s="260"/>
      <c r="K340" s="261"/>
      <c r="L340" s="260"/>
      <c r="M340" s="261"/>
      <c r="N340" s="261"/>
      <c r="O340" s="261"/>
      <c r="P340" s="261"/>
      <c r="Q340" s="261"/>
      <c r="R340" s="261"/>
      <c r="S340" s="261"/>
      <c r="T340" s="260"/>
      <c r="U340" s="261"/>
      <c r="V340" s="262"/>
      <c r="W340" s="262"/>
    </row>
    <row r="341" spans="2:23" s="308" customFormat="1" ht="50.25" hidden="1" customHeight="1">
      <c r="B341" s="242"/>
      <c r="C341" s="242"/>
      <c r="D341" s="242"/>
      <c r="E341" s="242"/>
      <c r="F341" s="242"/>
      <c r="G341" s="301"/>
      <c r="H341" s="251"/>
      <c r="I341" s="304"/>
      <c r="J341" s="260"/>
      <c r="K341" s="261"/>
      <c r="L341" s="260"/>
      <c r="M341" s="261"/>
      <c r="N341" s="261"/>
      <c r="O341" s="261"/>
      <c r="P341" s="261"/>
      <c r="Q341" s="261"/>
      <c r="R341" s="261"/>
      <c r="S341" s="261"/>
      <c r="T341" s="260"/>
      <c r="U341" s="261"/>
      <c r="V341" s="262"/>
      <c r="W341" s="262"/>
    </row>
    <row r="342" spans="2:23" s="308" customFormat="1" ht="50.25" hidden="1" customHeight="1">
      <c r="B342" s="242"/>
      <c r="C342" s="242"/>
      <c r="D342" s="242"/>
      <c r="E342" s="242"/>
      <c r="F342" s="242"/>
      <c r="G342" s="301"/>
      <c r="H342" s="251"/>
      <c r="I342" s="304"/>
      <c r="J342" s="260"/>
      <c r="K342" s="261"/>
      <c r="L342" s="260"/>
      <c r="M342" s="261"/>
      <c r="N342" s="261"/>
      <c r="O342" s="261"/>
      <c r="P342" s="261"/>
      <c r="Q342" s="261"/>
      <c r="R342" s="261"/>
      <c r="S342" s="261"/>
      <c r="T342" s="260"/>
      <c r="U342" s="261"/>
      <c r="V342" s="262"/>
      <c r="W342" s="262"/>
    </row>
    <row r="343" spans="2:23" s="308" customFormat="1" ht="50.25" hidden="1" customHeight="1">
      <c r="B343" s="242"/>
      <c r="C343" s="242"/>
      <c r="D343" s="242"/>
      <c r="E343" s="242"/>
      <c r="F343" s="242"/>
      <c r="G343" s="301"/>
      <c r="H343" s="251"/>
      <c r="I343" s="304"/>
      <c r="J343" s="260"/>
      <c r="K343" s="261"/>
      <c r="L343" s="260"/>
      <c r="M343" s="261"/>
      <c r="N343" s="261"/>
      <c r="O343" s="261"/>
      <c r="P343" s="261"/>
      <c r="Q343" s="261"/>
      <c r="R343" s="261"/>
      <c r="S343" s="261"/>
      <c r="T343" s="260"/>
      <c r="U343" s="261"/>
      <c r="V343" s="262"/>
      <c r="W343" s="262"/>
    </row>
    <row r="344" spans="2:23" s="308" customFormat="1" ht="50.25" hidden="1" customHeight="1">
      <c r="B344" s="242"/>
      <c r="C344" s="242"/>
      <c r="D344" s="242"/>
      <c r="E344" s="242"/>
      <c r="F344" s="242"/>
      <c r="G344" s="301"/>
      <c r="H344" s="251"/>
      <c r="I344" s="304"/>
      <c r="J344" s="260"/>
      <c r="K344" s="261"/>
      <c r="L344" s="260"/>
      <c r="M344" s="261"/>
      <c r="N344" s="261"/>
      <c r="O344" s="261"/>
      <c r="P344" s="261"/>
      <c r="Q344" s="261"/>
      <c r="R344" s="261"/>
      <c r="S344" s="261"/>
      <c r="T344" s="260"/>
      <c r="U344" s="261"/>
      <c r="V344" s="262"/>
      <c r="W344" s="262"/>
    </row>
    <row r="345" spans="2:23" s="308" customFormat="1" ht="50.25" hidden="1" customHeight="1">
      <c r="B345" s="242"/>
      <c r="C345" s="242"/>
      <c r="D345" s="242"/>
      <c r="E345" s="242"/>
      <c r="F345" s="242"/>
      <c r="G345" s="301"/>
      <c r="H345" s="251"/>
      <c r="I345" s="304"/>
      <c r="J345" s="260"/>
      <c r="K345" s="261"/>
      <c r="L345" s="260"/>
      <c r="M345" s="261"/>
      <c r="N345" s="261"/>
      <c r="O345" s="261"/>
      <c r="P345" s="261"/>
      <c r="Q345" s="261"/>
      <c r="R345" s="261"/>
      <c r="S345" s="261"/>
      <c r="T345" s="260"/>
      <c r="U345" s="261"/>
      <c r="V345" s="262"/>
      <c r="W345" s="262"/>
    </row>
    <row r="346" spans="2:23" s="308" customFormat="1" ht="50.25" hidden="1" customHeight="1">
      <c r="B346" s="242"/>
      <c r="C346" s="242"/>
      <c r="D346" s="242"/>
      <c r="E346" s="242"/>
      <c r="F346" s="242"/>
      <c r="G346" s="301"/>
      <c r="H346" s="251"/>
      <c r="I346" s="304"/>
      <c r="J346" s="260"/>
      <c r="K346" s="261"/>
      <c r="L346" s="260"/>
      <c r="M346" s="261"/>
      <c r="N346" s="261"/>
      <c r="O346" s="261"/>
      <c r="P346" s="261"/>
      <c r="Q346" s="261"/>
      <c r="R346" s="261"/>
      <c r="S346" s="261"/>
      <c r="T346" s="260"/>
      <c r="U346" s="261"/>
      <c r="V346" s="262"/>
      <c r="W346" s="262"/>
    </row>
    <row r="347" spans="2:23" s="308" customFormat="1" ht="1.5" customHeight="1">
      <c r="B347" s="242"/>
      <c r="C347" s="242"/>
      <c r="D347" s="242"/>
      <c r="E347" s="242"/>
      <c r="F347" s="242"/>
      <c r="G347" s="301"/>
      <c r="H347" s="251"/>
      <c r="I347" s="304"/>
      <c r="J347" s="260"/>
      <c r="K347" s="261"/>
      <c r="L347" s="260"/>
      <c r="M347" s="261"/>
      <c r="N347" s="261"/>
      <c r="O347" s="261"/>
      <c r="P347" s="261"/>
      <c r="Q347" s="261"/>
      <c r="R347" s="261"/>
      <c r="S347" s="261"/>
      <c r="T347" s="260"/>
      <c r="U347" s="261"/>
      <c r="V347" s="262"/>
      <c r="W347" s="262"/>
    </row>
    <row r="348" spans="2:23" s="308" customFormat="1" ht="50.25" hidden="1" customHeight="1">
      <c r="B348" s="242"/>
      <c r="C348" s="242"/>
      <c r="D348" s="242"/>
      <c r="E348" s="242"/>
      <c r="F348" s="242"/>
      <c r="G348" s="301"/>
      <c r="H348" s="251"/>
      <c r="I348" s="304"/>
      <c r="J348" s="260"/>
      <c r="K348" s="261"/>
      <c r="L348" s="260"/>
      <c r="M348" s="261"/>
      <c r="N348" s="261"/>
      <c r="O348" s="261"/>
      <c r="P348" s="261"/>
      <c r="Q348" s="261"/>
      <c r="R348" s="261"/>
      <c r="S348" s="261"/>
      <c r="T348" s="260"/>
      <c r="U348" s="261"/>
      <c r="V348" s="262"/>
      <c r="W348" s="262"/>
    </row>
    <row r="349" spans="2:23" s="308" customFormat="1" ht="50.25" hidden="1" customHeight="1">
      <c r="B349" s="242"/>
      <c r="C349" s="242"/>
      <c r="D349" s="242"/>
      <c r="E349" s="242"/>
      <c r="F349" s="242"/>
      <c r="G349" s="301"/>
      <c r="H349" s="251"/>
      <c r="I349" s="304"/>
      <c r="J349" s="260"/>
      <c r="K349" s="261"/>
      <c r="L349" s="260"/>
      <c r="M349" s="261"/>
      <c r="N349" s="261"/>
      <c r="O349" s="261"/>
      <c r="P349" s="261"/>
      <c r="Q349" s="261"/>
      <c r="R349" s="261"/>
      <c r="S349" s="261"/>
      <c r="T349" s="260"/>
      <c r="U349" s="261"/>
      <c r="V349" s="262"/>
      <c r="W349" s="262"/>
    </row>
    <row r="350" spans="2:23" s="308" customFormat="1" ht="0.75" hidden="1" customHeight="1">
      <c r="B350" s="242"/>
      <c r="C350" s="242"/>
      <c r="D350" s="242"/>
      <c r="E350" s="242"/>
      <c r="F350" s="242"/>
      <c r="G350" s="301"/>
      <c r="H350" s="251"/>
      <c r="I350" s="304"/>
      <c r="J350" s="260"/>
      <c r="K350" s="261"/>
      <c r="L350" s="260"/>
      <c r="M350" s="261"/>
      <c r="N350" s="261"/>
      <c r="O350" s="261"/>
      <c r="P350" s="261"/>
      <c r="Q350" s="261"/>
      <c r="R350" s="261"/>
      <c r="S350" s="261"/>
      <c r="T350" s="260"/>
      <c r="U350" s="261"/>
      <c r="V350" s="262"/>
      <c r="W350" s="262"/>
    </row>
    <row r="351" spans="2:23" s="308" customFormat="1" ht="50.25" hidden="1" customHeight="1">
      <c r="B351" s="242"/>
      <c r="C351" s="242"/>
      <c r="D351" s="242"/>
      <c r="E351" s="242"/>
      <c r="F351" s="242"/>
      <c r="G351" s="301"/>
      <c r="H351" s="251"/>
      <c r="I351" s="304"/>
      <c r="J351" s="260"/>
      <c r="K351" s="261"/>
      <c r="L351" s="260"/>
      <c r="M351" s="261"/>
      <c r="N351" s="261"/>
      <c r="O351" s="261"/>
      <c r="P351" s="261"/>
      <c r="Q351" s="261"/>
      <c r="R351" s="261"/>
      <c r="S351" s="261"/>
      <c r="T351" s="260"/>
      <c r="U351" s="261"/>
      <c r="V351" s="262"/>
      <c r="W351" s="262"/>
    </row>
    <row r="352" spans="2:23" s="308" customFormat="1" ht="50.25" hidden="1" customHeight="1">
      <c r="B352" s="242"/>
      <c r="C352" s="242"/>
      <c r="D352" s="242"/>
      <c r="E352" s="242"/>
      <c r="F352" s="242"/>
      <c r="G352" s="301"/>
      <c r="H352" s="251"/>
      <c r="I352" s="304"/>
      <c r="J352" s="260"/>
      <c r="K352" s="261"/>
      <c r="L352" s="260"/>
      <c r="M352" s="261"/>
      <c r="N352" s="261"/>
      <c r="O352" s="261"/>
      <c r="P352" s="261"/>
      <c r="Q352" s="261"/>
      <c r="R352" s="261"/>
      <c r="S352" s="261"/>
      <c r="T352" s="260"/>
      <c r="U352" s="261"/>
      <c r="V352" s="262"/>
      <c r="W352" s="262"/>
    </row>
    <row r="353" spans="2:23" s="308" customFormat="1" ht="50.25" hidden="1" customHeight="1">
      <c r="B353" s="242"/>
      <c r="C353" s="242"/>
      <c r="D353" s="242"/>
      <c r="E353" s="242"/>
      <c r="F353" s="242"/>
      <c r="G353" s="301"/>
      <c r="H353" s="251"/>
      <c r="I353" s="304"/>
      <c r="J353" s="260"/>
      <c r="K353" s="261"/>
      <c r="L353" s="260"/>
      <c r="M353" s="261"/>
      <c r="N353" s="261"/>
      <c r="O353" s="261"/>
      <c r="P353" s="261"/>
      <c r="Q353" s="261"/>
      <c r="R353" s="261"/>
      <c r="S353" s="261"/>
      <c r="T353" s="260"/>
      <c r="U353" s="261"/>
      <c r="V353" s="262"/>
      <c r="W353" s="262"/>
    </row>
    <row r="354" spans="2:23" s="308" customFormat="1" ht="50.25" hidden="1" customHeight="1">
      <c r="B354" s="242"/>
      <c r="C354" s="242"/>
      <c r="D354" s="242"/>
      <c r="E354" s="242"/>
      <c r="F354" s="242"/>
      <c r="G354" s="301"/>
      <c r="H354" s="251"/>
      <c r="I354" s="304"/>
      <c r="J354" s="260"/>
      <c r="K354" s="261"/>
      <c r="L354" s="260"/>
      <c r="M354" s="261"/>
      <c r="N354" s="261"/>
      <c r="O354" s="261"/>
      <c r="P354" s="261"/>
      <c r="Q354" s="261"/>
      <c r="R354" s="261"/>
      <c r="S354" s="261"/>
      <c r="T354" s="260"/>
      <c r="U354" s="261"/>
      <c r="V354" s="262"/>
      <c r="W354" s="262"/>
    </row>
    <row r="355" spans="2:23" s="308" customFormat="1" ht="50.25" hidden="1" customHeight="1">
      <c r="B355" s="242"/>
      <c r="C355" s="242"/>
      <c r="D355" s="242"/>
      <c r="E355" s="242"/>
      <c r="F355" s="242"/>
      <c r="G355" s="301"/>
      <c r="H355" s="251"/>
      <c r="I355" s="304"/>
      <c r="J355" s="260"/>
      <c r="K355" s="261"/>
      <c r="L355" s="260"/>
      <c r="M355" s="261"/>
      <c r="N355" s="261"/>
      <c r="O355" s="261"/>
      <c r="P355" s="261"/>
      <c r="Q355" s="261"/>
      <c r="R355" s="261"/>
      <c r="S355" s="261"/>
      <c r="T355" s="260"/>
      <c r="U355" s="261"/>
      <c r="V355" s="262"/>
      <c r="W355" s="262"/>
    </row>
    <row r="356" spans="2:23" s="308" customFormat="1" ht="50.25" hidden="1" customHeight="1">
      <c r="B356" s="242"/>
      <c r="C356" s="242"/>
      <c r="D356" s="242"/>
      <c r="E356" s="242"/>
      <c r="F356" s="242"/>
      <c r="G356" s="301"/>
      <c r="H356" s="251"/>
      <c r="I356" s="304"/>
      <c r="J356" s="260"/>
      <c r="K356" s="261"/>
      <c r="L356" s="260"/>
      <c r="M356" s="261"/>
      <c r="N356" s="261"/>
      <c r="O356" s="261"/>
      <c r="P356" s="261"/>
      <c r="Q356" s="261"/>
      <c r="R356" s="261"/>
      <c r="S356" s="261"/>
      <c r="T356" s="260"/>
      <c r="U356" s="261"/>
      <c r="V356" s="262"/>
      <c r="W356" s="262"/>
    </row>
    <row r="357" spans="2:23" s="308" customFormat="1" ht="0.75" customHeight="1">
      <c r="B357" s="242"/>
      <c r="C357" s="242"/>
      <c r="D357" s="242"/>
      <c r="E357" s="242"/>
      <c r="F357" s="242"/>
      <c r="G357" s="301"/>
      <c r="H357" s="251"/>
      <c r="I357" s="304"/>
      <c r="J357" s="260"/>
      <c r="K357" s="261"/>
      <c r="L357" s="260"/>
      <c r="M357" s="261"/>
      <c r="N357" s="261"/>
      <c r="O357" s="261"/>
      <c r="P357" s="261"/>
      <c r="Q357" s="261"/>
      <c r="R357" s="261"/>
      <c r="S357" s="261"/>
      <c r="T357" s="260"/>
      <c r="U357" s="261"/>
      <c r="V357" s="262"/>
      <c r="W357" s="262"/>
    </row>
    <row r="358" spans="2:23" s="308" customFormat="1" ht="50.25" hidden="1" customHeight="1">
      <c r="B358" s="242"/>
      <c r="C358" s="242"/>
      <c r="D358" s="242"/>
      <c r="E358" s="242"/>
      <c r="F358" s="242"/>
      <c r="G358" s="301"/>
      <c r="H358" s="251"/>
      <c r="I358" s="304"/>
      <c r="J358" s="260"/>
      <c r="K358" s="261"/>
      <c r="L358" s="260"/>
      <c r="M358" s="261"/>
      <c r="N358" s="261"/>
      <c r="O358" s="261"/>
      <c r="P358" s="261"/>
      <c r="Q358" s="261"/>
      <c r="R358" s="261"/>
      <c r="S358" s="261"/>
      <c r="T358" s="260"/>
      <c r="U358" s="261"/>
      <c r="V358" s="262"/>
      <c r="W358" s="262"/>
    </row>
    <row r="359" spans="2:23" s="308" customFormat="1" ht="50.25" hidden="1" customHeight="1">
      <c r="B359" s="242"/>
      <c r="C359" s="242"/>
      <c r="D359" s="242"/>
      <c r="E359" s="242"/>
      <c r="F359" s="242"/>
      <c r="G359" s="301"/>
      <c r="H359" s="251"/>
      <c r="I359" s="304"/>
      <c r="J359" s="260"/>
      <c r="K359" s="261"/>
      <c r="L359" s="260"/>
      <c r="M359" s="261"/>
      <c r="N359" s="261"/>
      <c r="O359" s="261"/>
      <c r="P359" s="261"/>
      <c r="Q359" s="261"/>
      <c r="R359" s="261"/>
      <c r="S359" s="261"/>
      <c r="T359" s="260"/>
      <c r="U359" s="261"/>
      <c r="V359" s="262"/>
      <c r="W359" s="262"/>
    </row>
    <row r="360" spans="2:23" s="308" customFormat="1" ht="50.25" hidden="1" customHeight="1">
      <c r="B360" s="242"/>
      <c r="C360" s="242"/>
      <c r="D360" s="242"/>
      <c r="E360" s="242"/>
      <c r="F360" s="242"/>
      <c r="G360" s="301"/>
      <c r="H360" s="251"/>
      <c r="I360" s="304"/>
      <c r="J360" s="260"/>
      <c r="K360" s="261"/>
      <c r="L360" s="260"/>
      <c r="M360" s="261"/>
      <c r="N360" s="261"/>
      <c r="O360" s="261"/>
      <c r="P360" s="261"/>
      <c r="Q360" s="261"/>
      <c r="R360" s="261"/>
      <c r="S360" s="261"/>
      <c r="T360" s="260"/>
      <c r="U360" s="261"/>
      <c r="V360" s="262"/>
      <c r="W360" s="262"/>
    </row>
    <row r="361" spans="2:23" s="308" customFormat="1" ht="1.5" hidden="1" customHeight="1">
      <c r="B361" s="242"/>
      <c r="C361" s="242"/>
      <c r="D361" s="242"/>
      <c r="E361" s="242"/>
      <c r="F361" s="242"/>
      <c r="G361" s="301"/>
      <c r="H361" s="251"/>
      <c r="I361" s="304"/>
      <c r="J361" s="260"/>
      <c r="K361" s="261"/>
      <c r="L361" s="260"/>
      <c r="M361" s="261"/>
      <c r="N361" s="261"/>
      <c r="O361" s="261"/>
      <c r="P361" s="261"/>
      <c r="Q361" s="261"/>
      <c r="R361" s="261"/>
      <c r="S361" s="261"/>
      <c r="T361" s="260"/>
      <c r="U361" s="261"/>
      <c r="V361" s="262"/>
      <c r="W361" s="262"/>
    </row>
    <row r="362" spans="2:23" s="308" customFormat="1" ht="50.25" hidden="1" customHeight="1">
      <c r="B362" s="242"/>
      <c r="C362" s="242"/>
      <c r="D362" s="242"/>
      <c r="E362" s="242"/>
      <c r="F362" s="242"/>
      <c r="G362" s="301"/>
      <c r="H362" s="251"/>
      <c r="I362" s="304"/>
      <c r="J362" s="260"/>
      <c r="K362" s="261"/>
      <c r="L362" s="260"/>
      <c r="M362" s="261"/>
      <c r="N362" s="261"/>
      <c r="O362" s="261"/>
      <c r="P362" s="261"/>
      <c r="Q362" s="261"/>
      <c r="R362" s="261"/>
      <c r="S362" s="261"/>
      <c r="T362" s="260"/>
      <c r="U362" s="261"/>
      <c r="V362" s="262"/>
      <c r="W362" s="262"/>
    </row>
    <row r="363" spans="2:23" s="308" customFormat="1" ht="50.25" hidden="1" customHeight="1">
      <c r="B363" s="242"/>
      <c r="C363" s="242"/>
      <c r="D363" s="242"/>
      <c r="E363" s="242"/>
      <c r="F363" s="242"/>
      <c r="G363" s="301"/>
      <c r="H363" s="251"/>
      <c r="I363" s="304"/>
      <c r="J363" s="260"/>
      <c r="K363" s="261"/>
      <c r="L363" s="260"/>
      <c r="M363" s="261"/>
      <c r="N363" s="261"/>
      <c r="O363" s="261"/>
      <c r="P363" s="261"/>
      <c r="Q363" s="261"/>
      <c r="R363" s="261"/>
      <c r="S363" s="261"/>
      <c r="T363" s="260"/>
      <c r="U363" s="261"/>
      <c r="V363" s="262"/>
      <c r="W363" s="262"/>
    </row>
    <row r="364" spans="2:23" s="308" customFormat="1" ht="29.25" hidden="1" customHeight="1">
      <c r="B364" s="242"/>
      <c r="C364" s="242"/>
      <c r="D364" s="242"/>
      <c r="E364" s="242"/>
      <c r="F364" s="242"/>
      <c r="G364" s="301"/>
      <c r="H364" s="251"/>
      <c r="I364" s="251"/>
      <c r="J364" s="260"/>
      <c r="K364" s="261"/>
      <c r="L364" s="260"/>
      <c r="M364" s="261"/>
      <c r="N364" s="261"/>
      <c r="O364" s="261"/>
      <c r="P364" s="261"/>
      <c r="Q364" s="261"/>
      <c r="R364" s="261"/>
      <c r="S364" s="261"/>
      <c r="T364" s="260"/>
      <c r="U364" s="261"/>
      <c r="V364" s="262"/>
      <c r="W364" s="262"/>
    </row>
    <row r="365" spans="2:23" s="308" customFormat="1" hidden="1">
      <c r="B365" s="251"/>
      <c r="C365" s="251"/>
      <c r="D365" s="251"/>
      <c r="E365" s="251"/>
      <c r="F365" s="251"/>
      <c r="G365" s="286"/>
      <c r="H365" s="251"/>
      <c r="I365" s="259"/>
      <c r="J365" s="260"/>
      <c r="K365" s="269"/>
      <c r="L365" s="260"/>
      <c r="M365" s="269"/>
      <c r="N365" s="269"/>
      <c r="O365" s="270"/>
      <c r="P365" s="261"/>
      <c r="Q365" s="269"/>
      <c r="R365" s="261"/>
      <c r="S365" s="269"/>
      <c r="T365" s="260"/>
      <c r="U365" s="269"/>
      <c r="V365" s="262"/>
      <c r="W365" s="262"/>
    </row>
    <row r="366" spans="2:23" s="308" customFormat="1">
      <c r="B366" s="309"/>
      <c r="C366" s="309"/>
      <c r="D366" s="309"/>
      <c r="E366" s="309"/>
      <c r="F366" s="309"/>
      <c r="G366" s="310"/>
      <c r="H366" s="309"/>
      <c r="I366" s="311"/>
      <c r="J366" s="312"/>
      <c r="K366" s="313"/>
      <c r="L366" s="312"/>
      <c r="M366" s="313"/>
      <c r="N366" s="313"/>
      <c r="O366" s="314"/>
      <c r="P366" s="315"/>
      <c r="Q366" s="313"/>
      <c r="R366" s="315"/>
      <c r="S366" s="313"/>
      <c r="T366" s="312"/>
      <c r="U366" s="313"/>
      <c r="V366" s="316"/>
      <c r="W366" s="316"/>
    </row>
    <row r="367" spans="2:23" ht="36.75" customHeight="1">
      <c r="B367" s="317"/>
      <c r="C367" s="318"/>
      <c r="D367" s="319" t="s">
        <v>328</v>
      </c>
      <c r="E367" s="318"/>
      <c r="F367" s="320"/>
      <c r="G367" s="321"/>
      <c r="H367" s="321"/>
      <c r="I367" s="317"/>
      <c r="J367" s="317"/>
      <c r="K367" s="322"/>
      <c r="L367" s="321"/>
      <c r="M367" s="322"/>
      <c r="N367" s="322"/>
      <c r="O367" s="322"/>
      <c r="P367" s="322"/>
      <c r="Q367" s="322"/>
      <c r="R367" s="322"/>
      <c r="S367" s="322"/>
      <c r="T367" s="321"/>
      <c r="U367" s="322"/>
      <c r="V367" s="321"/>
      <c r="W367" s="321"/>
    </row>
    <row r="368" spans="2:23" ht="50.25" customHeight="1">
      <c r="B368" s="596"/>
      <c r="C368" s="323"/>
      <c r="D368" s="324"/>
      <c r="E368" s="325"/>
      <c r="F368" s="324" t="s">
        <v>122</v>
      </c>
      <c r="G368" s="326" t="s">
        <v>568</v>
      </c>
      <c r="H368" s="326" t="s">
        <v>569</v>
      </c>
      <c r="I368" s="327"/>
      <c r="J368" s="328"/>
      <c r="K368" s="329">
        <f>SUM(K370,K442,K452,K470,K481,K491,K501,K511,K521,K522,K524,K534,K544,K545,K559,K573,K581,K583,K585,K586,K588,K589,K590,K591,K593,K594,K596,K597,K607,K608,K609,K610,K623,K637,K647,K661,K689,K690,K691,K692,K701,K702,K703,K720)</f>
        <v>0</v>
      </c>
      <c r="L368" s="328"/>
      <c r="M368" s="329">
        <f>SUM(M370,M442,M452,M470,M481,M491,M501,M511,M521,M522,M524,M534,M544,M545,M559,M573,M581,M583,M585,M586,M588,M589,M590,M591,M593,M594,M596,M597,M607,M608,M609,M610,M623,M637,M647,M661,M689,M690,M691,M692,M701,M702,M703,M720)</f>
        <v>0</v>
      </c>
      <c r="N368" s="330"/>
      <c r="O368" s="331">
        <f>O370+O379+O384</f>
        <v>2996146300</v>
      </c>
      <c r="P368" s="330"/>
      <c r="Q368" s="331">
        <f>Q370+Q379+Q384</f>
        <v>3544757590</v>
      </c>
      <c r="R368" s="330"/>
      <c r="S368" s="331">
        <f>S370+S379+S384</f>
        <v>3216307300</v>
      </c>
      <c r="T368" s="328"/>
      <c r="U368" s="329">
        <f>SUM(U370,U442,U452,U470,U481,U491,U501,U511,U521,U522,U524,U534,U544,U545,U559,U573,U581,U583,U585,U586,U588,U589,U590,U591,U593,U594,U596,U597,U607,U608,U609,U610,U623,U637,U647,U661,U689,U690,U691,U692,U701,U702,U703,U720)</f>
        <v>0</v>
      </c>
      <c r="V368" s="328"/>
      <c r="W368" s="328"/>
    </row>
    <row r="369" spans="2:29" ht="50.25" customHeight="1">
      <c r="B369" s="597"/>
      <c r="C369" s="332"/>
      <c r="D369" s="333"/>
      <c r="E369" s="334"/>
      <c r="F369" s="333" t="s">
        <v>90</v>
      </c>
      <c r="G369" s="335"/>
      <c r="H369" s="335"/>
      <c r="I369" s="336"/>
      <c r="J369" s="337"/>
      <c r="K369" s="338"/>
      <c r="L369" s="337"/>
      <c r="M369" s="338"/>
      <c r="N369" s="339"/>
      <c r="O369" s="340"/>
      <c r="P369" s="339"/>
      <c r="Q369" s="340"/>
      <c r="R369" s="339"/>
      <c r="S369" s="340"/>
      <c r="T369" s="337"/>
      <c r="U369" s="338"/>
      <c r="V369" s="337"/>
      <c r="W369" s="337"/>
    </row>
    <row r="370" spans="2:29" ht="31.5" customHeight="1">
      <c r="B370" s="341"/>
      <c r="C370" s="342"/>
      <c r="D370" s="343"/>
      <c r="E370" s="342"/>
      <c r="F370" s="343"/>
      <c r="G370" s="344" t="s">
        <v>570</v>
      </c>
      <c r="H370" s="344" t="s">
        <v>571</v>
      </c>
      <c r="I370" s="254"/>
      <c r="J370" s="255"/>
      <c r="K370" s="256">
        <f>SUM(K418:K441)</f>
        <v>0</v>
      </c>
      <c r="L370" s="255"/>
      <c r="M370" s="256">
        <f>SUM(M418:M441)</f>
        <v>0</v>
      </c>
      <c r="N370" s="345" t="s">
        <v>572</v>
      </c>
      <c r="O370" s="346">
        <f>O371+O372+O375+O377</f>
        <v>784928700</v>
      </c>
      <c r="P370" s="345" t="s">
        <v>572</v>
      </c>
      <c r="Q370" s="346">
        <f>Q371+Q372+Q375+Q377</f>
        <v>784928700</v>
      </c>
      <c r="R370" s="345" t="s">
        <v>572</v>
      </c>
      <c r="S370" s="346">
        <f>S371+S372+S375+S377</f>
        <v>784928700</v>
      </c>
      <c r="T370" s="255"/>
      <c r="U370" s="256"/>
      <c r="V370" s="257" t="s">
        <v>370</v>
      </c>
      <c r="W370" s="257" t="s">
        <v>371</v>
      </c>
    </row>
    <row r="371" spans="2:29" ht="48" customHeight="1">
      <c r="B371" s="341"/>
      <c r="C371" s="342"/>
      <c r="D371" s="343"/>
      <c r="E371" s="342"/>
      <c r="F371" s="343"/>
      <c r="G371" s="251" t="s">
        <v>573</v>
      </c>
      <c r="H371" s="251" t="s">
        <v>574</v>
      </c>
      <c r="I371" s="254"/>
      <c r="J371" s="255"/>
      <c r="K371" s="256">
        <v>0</v>
      </c>
      <c r="L371" s="255"/>
      <c r="M371" s="256">
        <v>0</v>
      </c>
      <c r="N371" s="255" t="s">
        <v>575</v>
      </c>
      <c r="O371" s="256">
        <v>59000000</v>
      </c>
      <c r="P371" s="255" t="s">
        <v>575</v>
      </c>
      <c r="Q371" s="256">
        <v>59000000</v>
      </c>
      <c r="R371" s="255" t="s">
        <v>575</v>
      </c>
      <c r="S371" s="256">
        <v>59000000</v>
      </c>
      <c r="T371" s="255"/>
      <c r="U371" s="256"/>
      <c r="V371" s="257"/>
      <c r="W371" s="257"/>
      <c r="Y371" s="347"/>
    </row>
    <row r="372" spans="2:29" ht="32.25" customHeight="1">
      <c r="B372" s="341"/>
      <c r="C372" s="342"/>
      <c r="D372" s="343"/>
      <c r="E372" s="342"/>
      <c r="F372" s="343"/>
      <c r="G372" s="588" t="s">
        <v>576</v>
      </c>
      <c r="H372" s="251" t="s">
        <v>577</v>
      </c>
      <c r="I372" s="254"/>
      <c r="J372" s="255"/>
      <c r="K372" s="256"/>
      <c r="L372" s="255"/>
      <c r="M372" s="256"/>
      <c r="N372" s="255" t="s">
        <v>578</v>
      </c>
      <c r="O372" s="256">
        <v>183603400</v>
      </c>
      <c r="P372" s="255" t="s">
        <v>578</v>
      </c>
      <c r="Q372" s="256">
        <v>183603400</v>
      </c>
      <c r="R372" s="255" t="s">
        <v>578</v>
      </c>
      <c r="S372" s="256">
        <v>183603400</v>
      </c>
      <c r="T372" s="255"/>
      <c r="U372" s="256"/>
      <c r="V372" s="257"/>
      <c r="W372" s="257"/>
      <c r="Y372" s="347"/>
    </row>
    <row r="373" spans="2:29" ht="32.25" customHeight="1">
      <c r="B373" s="341"/>
      <c r="C373" s="342"/>
      <c r="D373" s="343"/>
      <c r="E373" s="342"/>
      <c r="F373" s="343"/>
      <c r="G373" s="589"/>
      <c r="H373" s="251" t="s">
        <v>579</v>
      </c>
      <c r="I373" s="254"/>
      <c r="J373" s="255"/>
      <c r="K373" s="256"/>
      <c r="L373" s="255"/>
      <c r="M373" s="256"/>
      <c r="N373" s="255" t="s">
        <v>578</v>
      </c>
      <c r="O373" s="256"/>
      <c r="P373" s="255" t="s">
        <v>578</v>
      </c>
      <c r="Q373" s="256"/>
      <c r="R373" s="255" t="s">
        <v>578</v>
      </c>
      <c r="S373" s="256"/>
      <c r="T373" s="255"/>
      <c r="U373" s="256"/>
      <c r="V373" s="257"/>
      <c r="W373" s="257"/>
      <c r="Y373" s="347"/>
    </row>
    <row r="374" spans="2:29" ht="25.5" customHeight="1">
      <c r="B374" s="341"/>
      <c r="C374" s="342"/>
      <c r="D374" s="343"/>
      <c r="E374" s="342"/>
      <c r="F374" s="343"/>
      <c r="G374" s="590"/>
      <c r="H374" s="251" t="s">
        <v>580</v>
      </c>
      <c r="I374" s="254"/>
      <c r="J374" s="255"/>
      <c r="K374" s="256"/>
      <c r="L374" s="255"/>
      <c r="M374" s="256"/>
      <c r="N374" s="255" t="s">
        <v>151</v>
      </c>
      <c r="O374" s="256"/>
      <c r="P374" s="255" t="s">
        <v>151</v>
      </c>
      <c r="Q374" s="256"/>
      <c r="R374" s="255" t="s">
        <v>151</v>
      </c>
      <c r="S374" s="256"/>
      <c r="T374" s="255"/>
      <c r="U374" s="256"/>
      <c r="V374" s="257"/>
      <c r="W374" s="257"/>
      <c r="Y374" s="347"/>
    </row>
    <row r="375" spans="2:29" ht="25.5" customHeight="1">
      <c r="B375" s="341"/>
      <c r="C375" s="342"/>
      <c r="D375" s="343"/>
      <c r="E375" s="342"/>
      <c r="F375" s="343"/>
      <c r="G375" s="588" t="s">
        <v>581</v>
      </c>
      <c r="H375" s="251" t="s">
        <v>582</v>
      </c>
      <c r="I375" s="254"/>
      <c r="J375" s="255"/>
      <c r="K375" s="256"/>
      <c r="L375" s="255"/>
      <c r="M375" s="256"/>
      <c r="N375" s="255" t="s">
        <v>583</v>
      </c>
      <c r="O375" s="256">
        <v>51999800</v>
      </c>
      <c r="P375" s="255" t="s">
        <v>583</v>
      </c>
      <c r="Q375" s="256">
        <v>51999800</v>
      </c>
      <c r="R375" s="255" t="s">
        <v>583</v>
      </c>
      <c r="S375" s="256">
        <v>51999800</v>
      </c>
      <c r="T375" s="255"/>
      <c r="U375" s="256"/>
      <c r="V375" s="257"/>
      <c r="W375" s="257"/>
      <c r="Y375" s="348" t="s">
        <v>584</v>
      </c>
      <c r="Z375" s="349"/>
      <c r="AA375" s="349"/>
      <c r="AB375" s="349"/>
      <c r="AC375" s="349"/>
    </row>
    <row r="376" spans="2:29" ht="25.5" customHeight="1">
      <c r="B376" s="341"/>
      <c r="C376" s="342"/>
      <c r="D376" s="343"/>
      <c r="E376" s="342"/>
      <c r="F376" s="343"/>
      <c r="G376" s="590"/>
      <c r="H376" s="251" t="s">
        <v>585</v>
      </c>
      <c r="I376" s="254"/>
      <c r="J376" s="255"/>
      <c r="K376" s="256"/>
      <c r="L376" s="255"/>
      <c r="M376" s="256"/>
      <c r="N376" s="255" t="s">
        <v>586</v>
      </c>
      <c r="O376" s="256"/>
      <c r="P376" s="255" t="s">
        <v>586</v>
      </c>
      <c r="Q376" s="256"/>
      <c r="R376" s="255" t="s">
        <v>586</v>
      </c>
      <c r="S376" s="256"/>
      <c r="T376" s="255"/>
      <c r="U376" s="256"/>
      <c r="V376" s="257"/>
      <c r="W376" s="257"/>
      <c r="Y376" s="350">
        <f>75000*300</f>
        <v>22500000</v>
      </c>
      <c r="Z376" s="351">
        <f>Q375-22500000</f>
        <v>29499800</v>
      </c>
      <c r="AA376" s="349"/>
      <c r="AB376" s="349"/>
      <c r="AC376" s="349"/>
    </row>
    <row r="377" spans="2:29" ht="33" customHeight="1">
      <c r="B377" s="341"/>
      <c r="C377" s="342"/>
      <c r="D377" s="343"/>
      <c r="E377" s="342"/>
      <c r="F377" s="343"/>
      <c r="G377" s="588" t="s">
        <v>587</v>
      </c>
      <c r="H377" s="251" t="s">
        <v>588</v>
      </c>
      <c r="I377" s="254"/>
      <c r="J377" s="255"/>
      <c r="K377" s="256"/>
      <c r="L377" s="255"/>
      <c r="M377" s="256"/>
      <c r="N377" s="255" t="s">
        <v>589</v>
      </c>
      <c r="O377" s="256">
        <v>490325500</v>
      </c>
      <c r="P377" s="255" t="s">
        <v>589</v>
      </c>
      <c r="Q377" s="256">
        <v>490325500</v>
      </c>
      <c r="R377" s="255" t="s">
        <v>589</v>
      </c>
      <c r="S377" s="256">
        <v>490325500</v>
      </c>
      <c r="T377" s="255"/>
      <c r="U377" s="256"/>
      <c r="V377" s="257"/>
      <c r="W377" s="257"/>
      <c r="Y377" s="350"/>
    </row>
    <row r="378" spans="2:29" ht="33" customHeight="1">
      <c r="B378" s="341"/>
      <c r="C378" s="342"/>
      <c r="D378" s="343"/>
      <c r="E378" s="342"/>
      <c r="F378" s="343"/>
      <c r="G378" s="590"/>
      <c r="H378" s="251" t="s">
        <v>590</v>
      </c>
      <c r="I378" s="254"/>
      <c r="J378" s="255"/>
      <c r="K378" s="256"/>
      <c r="L378" s="255"/>
      <c r="M378" s="256"/>
      <c r="N378" s="255" t="s">
        <v>591</v>
      </c>
      <c r="O378" s="256"/>
      <c r="P378" s="255" t="s">
        <v>591</v>
      </c>
      <c r="Q378" s="256"/>
      <c r="R378" s="255" t="s">
        <v>591</v>
      </c>
      <c r="S378" s="256"/>
      <c r="T378" s="255"/>
      <c r="U378" s="256"/>
      <c r="V378" s="257"/>
      <c r="W378" s="257"/>
    </row>
    <row r="379" spans="2:29" ht="36">
      <c r="B379" s="341"/>
      <c r="C379" s="342"/>
      <c r="D379" s="343"/>
      <c r="E379" s="342"/>
      <c r="F379" s="343"/>
      <c r="G379" s="344" t="s">
        <v>592</v>
      </c>
      <c r="H379" s="344" t="s">
        <v>593</v>
      </c>
      <c r="I379" s="254"/>
      <c r="J379" s="255"/>
      <c r="K379" s="256"/>
      <c r="L379" s="255"/>
      <c r="M379" s="256"/>
      <c r="N379" s="255" t="s">
        <v>594</v>
      </c>
      <c r="O379" s="346">
        <f>O380+O381+O382</f>
        <v>1224217600</v>
      </c>
      <c r="P379" s="255" t="s">
        <v>594</v>
      </c>
      <c r="Q379" s="346">
        <f>Q380+Q381+Q382</f>
        <v>1224217600</v>
      </c>
      <c r="R379" s="255" t="s">
        <v>594</v>
      </c>
      <c r="S379" s="346">
        <f>S380+S381+S382</f>
        <v>1224217600</v>
      </c>
      <c r="T379" s="255"/>
      <c r="U379" s="256"/>
      <c r="V379" s="257" t="s">
        <v>370</v>
      </c>
      <c r="W379" s="257" t="s">
        <v>371</v>
      </c>
    </row>
    <row r="380" spans="2:29" ht="24.75" customHeight="1">
      <c r="B380" s="341"/>
      <c r="C380" s="342"/>
      <c r="D380" s="343"/>
      <c r="E380" s="342"/>
      <c r="F380" s="343"/>
      <c r="G380" s="251" t="s">
        <v>367</v>
      </c>
      <c r="H380" s="251" t="s">
        <v>595</v>
      </c>
      <c r="I380" s="254"/>
      <c r="J380" s="255"/>
      <c r="K380" s="256"/>
      <c r="L380" s="255"/>
      <c r="M380" s="256"/>
      <c r="N380" s="255" t="s">
        <v>596</v>
      </c>
      <c r="O380" s="256">
        <v>8670000</v>
      </c>
      <c r="P380" s="255" t="s">
        <v>596</v>
      </c>
      <c r="Q380" s="256">
        <v>8670000</v>
      </c>
      <c r="R380" s="255" t="s">
        <v>596</v>
      </c>
      <c r="S380" s="256">
        <v>8670000</v>
      </c>
      <c r="T380" s="255"/>
      <c r="U380" s="256"/>
      <c r="V380" s="257"/>
      <c r="W380" s="257"/>
      <c r="Y380" s="348"/>
      <c r="Z380" s="348"/>
      <c r="AA380" s="348"/>
      <c r="AB380" s="348"/>
      <c r="AC380" s="348"/>
    </row>
    <row r="381" spans="2:29" ht="26.25" customHeight="1">
      <c r="B381" s="341"/>
      <c r="C381" s="342"/>
      <c r="D381" s="343"/>
      <c r="E381" s="342"/>
      <c r="F381" s="343"/>
      <c r="G381" s="251" t="s">
        <v>597</v>
      </c>
      <c r="H381" s="251" t="s">
        <v>598</v>
      </c>
      <c r="I381" s="254"/>
      <c r="J381" s="255"/>
      <c r="K381" s="256"/>
      <c r="L381" s="255"/>
      <c r="M381" s="256"/>
      <c r="N381" s="255" t="s">
        <v>599</v>
      </c>
      <c r="O381" s="256">
        <v>172519600</v>
      </c>
      <c r="P381" s="255" t="s">
        <v>599</v>
      </c>
      <c r="Q381" s="256">
        <v>172519600</v>
      </c>
      <c r="R381" s="255" t="s">
        <v>599</v>
      </c>
      <c r="S381" s="256">
        <v>172519600</v>
      </c>
      <c r="T381" s="255"/>
      <c r="U381" s="256"/>
      <c r="V381" s="257"/>
      <c r="W381" s="257"/>
      <c r="Y381" s="352">
        <f>2+2+2+8+10+10</f>
        <v>34</v>
      </c>
      <c r="Z381" s="347" t="s">
        <v>600</v>
      </c>
      <c r="AA381" s="352"/>
      <c r="AB381" s="352"/>
    </row>
    <row r="382" spans="2:29" ht="24.75" customHeight="1">
      <c r="B382" s="341"/>
      <c r="C382" s="342"/>
      <c r="D382" s="343"/>
      <c r="E382" s="342"/>
      <c r="F382" s="343"/>
      <c r="G382" s="588" t="s">
        <v>601</v>
      </c>
      <c r="H382" s="251" t="s">
        <v>602</v>
      </c>
      <c r="I382" s="254"/>
      <c r="J382" s="255"/>
      <c r="K382" s="256"/>
      <c r="L382" s="255"/>
      <c r="M382" s="256"/>
      <c r="N382" s="255" t="s">
        <v>603</v>
      </c>
      <c r="O382" s="353">
        <v>1043028000</v>
      </c>
      <c r="P382" s="255" t="s">
        <v>603</v>
      </c>
      <c r="Q382" s="353">
        <v>1043028000</v>
      </c>
      <c r="R382" s="255" t="s">
        <v>603</v>
      </c>
      <c r="S382" s="353">
        <v>1043028000</v>
      </c>
      <c r="T382" s="255"/>
      <c r="U382" s="256"/>
      <c r="V382" s="257"/>
      <c r="W382" s="257"/>
      <c r="AA382" s="354"/>
    </row>
    <row r="383" spans="2:29" ht="35.25" customHeight="1">
      <c r="B383" s="341"/>
      <c r="C383" s="342"/>
      <c r="D383" s="343"/>
      <c r="E383" s="342"/>
      <c r="F383" s="343"/>
      <c r="G383" s="590"/>
      <c r="H383" s="251" t="s">
        <v>604</v>
      </c>
      <c r="I383" s="254"/>
      <c r="J383" s="255"/>
      <c r="K383" s="256"/>
      <c r="L383" s="255"/>
      <c r="M383" s="256"/>
      <c r="N383" s="255" t="s">
        <v>605</v>
      </c>
      <c r="O383" s="353"/>
      <c r="P383" s="255" t="s">
        <v>605</v>
      </c>
      <c r="Q383" s="353"/>
      <c r="R383" s="255" t="s">
        <v>605</v>
      </c>
      <c r="S383" s="353"/>
      <c r="T383" s="255"/>
      <c r="U383" s="256"/>
      <c r="V383" s="257"/>
      <c r="W383" s="257"/>
      <c r="AA383" s="354"/>
    </row>
    <row r="384" spans="2:29" ht="48.75" customHeight="1">
      <c r="B384" s="341"/>
      <c r="C384" s="342"/>
      <c r="D384" s="343"/>
      <c r="E384" s="342"/>
      <c r="F384" s="343"/>
      <c r="G384" s="344" t="s">
        <v>606</v>
      </c>
      <c r="H384" s="344" t="s">
        <v>607</v>
      </c>
      <c r="I384" s="254"/>
      <c r="J384" s="255"/>
      <c r="K384" s="256"/>
      <c r="L384" s="255"/>
      <c r="M384" s="256"/>
      <c r="N384" s="355" t="s">
        <v>608</v>
      </c>
      <c r="O384" s="346">
        <f>O385+O386+O388+O389+O390+O391+O392</f>
        <v>987000000</v>
      </c>
      <c r="P384" s="355" t="s">
        <v>608</v>
      </c>
      <c r="Q384" s="346">
        <f>Q385+Q386+Q388+Q389+Q390+Q391+Q392</f>
        <v>1535611290</v>
      </c>
      <c r="R384" s="355" t="s">
        <v>608</v>
      </c>
      <c r="S384" s="346">
        <f>S385+S386+S388+S389+S390+S391+S392</f>
        <v>1207161000</v>
      </c>
      <c r="T384" s="255"/>
      <c r="U384" s="256"/>
      <c r="V384" s="257" t="s">
        <v>370</v>
      </c>
      <c r="W384" s="257" t="s">
        <v>371</v>
      </c>
      <c r="Z384" s="356"/>
      <c r="AA384" s="354"/>
    </row>
    <row r="385" spans="2:31" ht="52.5" customHeight="1">
      <c r="B385" s="341"/>
      <c r="C385" s="342"/>
      <c r="D385" s="343"/>
      <c r="E385" s="342"/>
      <c r="F385" s="343"/>
      <c r="G385" s="251" t="s">
        <v>609</v>
      </c>
      <c r="H385" s="251" t="s">
        <v>610</v>
      </c>
      <c r="I385" s="254"/>
      <c r="J385" s="255"/>
      <c r="K385" s="256"/>
      <c r="L385" s="255"/>
      <c r="M385" s="256"/>
      <c r="N385" s="255" t="s">
        <v>611</v>
      </c>
      <c r="O385" s="256">
        <v>235000000</v>
      </c>
      <c r="P385" s="255" t="s">
        <v>611</v>
      </c>
      <c r="Q385" s="256">
        <v>235000000</v>
      </c>
      <c r="R385" s="255" t="s">
        <v>611</v>
      </c>
      <c r="S385" s="256">
        <v>235000000</v>
      </c>
      <c r="T385" s="255"/>
      <c r="U385" s="256"/>
      <c r="V385" s="257"/>
      <c r="W385" s="257"/>
    </row>
    <row r="386" spans="2:31" ht="31.5" customHeight="1">
      <c r="B386" s="341"/>
      <c r="C386" s="342"/>
      <c r="D386" s="343"/>
      <c r="E386" s="342"/>
      <c r="F386" s="343"/>
      <c r="G386" s="588" t="s">
        <v>612</v>
      </c>
      <c r="H386" s="251" t="s">
        <v>613</v>
      </c>
      <c r="I386" s="254"/>
      <c r="J386" s="255"/>
      <c r="K386" s="256"/>
      <c r="L386" s="255"/>
      <c r="M386" s="256"/>
      <c r="N386" s="255" t="s">
        <v>614</v>
      </c>
      <c r="O386" s="256">
        <v>307000000</v>
      </c>
      <c r="P386" s="255" t="s">
        <v>614</v>
      </c>
      <c r="Q386" s="256">
        <v>347000000</v>
      </c>
      <c r="R386" s="255" t="s">
        <v>614</v>
      </c>
      <c r="S386" s="256">
        <v>414000000</v>
      </c>
      <c r="T386" s="255"/>
      <c r="U386" s="256"/>
      <c r="V386" s="257"/>
      <c r="W386" s="257"/>
      <c r="Y386" s="357" t="s">
        <v>615</v>
      </c>
      <c r="Z386" s="349"/>
      <c r="AA386" s="349"/>
      <c r="AB386" s="349"/>
      <c r="AC386" s="349"/>
      <c r="AD386" s="349"/>
    </row>
    <row r="387" spans="2:31" ht="40.5" customHeight="1">
      <c r="B387" s="341"/>
      <c r="C387" s="342"/>
      <c r="D387" s="343"/>
      <c r="E387" s="342"/>
      <c r="F387" s="343"/>
      <c r="G387" s="590"/>
      <c r="H387" s="251" t="s">
        <v>616</v>
      </c>
      <c r="I387" s="254"/>
      <c r="J387" s="255"/>
      <c r="K387" s="256"/>
      <c r="L387" s="255"/>
      <c r="M387" s="256"/>
      <c r="N387" s="255" t="s">
        <v>575</v>
      </c>
      <c r="O387" s="256"/>
      <c r="P387" s="255" t="s">
        <v>575</v>
      </c>
      <c r="Q387" s="256"/>
      <c r="R387" s="255" t="s">
        <v>575</v>
      </c>
      <c r="S387" s="256"/>
      <c r="T387" s="255"/>
      <c r="U387" s="256"/>
      <c r="V387" s="257"/>
      <c r="W387" s="257"/>
      <c r="Y387" s="357"/>
      <c r="Z387" s="349"/>
      <c r="AA387" s="349"/>
      <c r="AB387" s="349"/>
      <c r="AC387" s="349"/>
      <c r="AD387" s="349"/>
    </row>
    <row r="388" spans="2:31" ht="41.25" customHeight="1">
      <c r="B388" s="341"/>
      <c r="C388" s="342"/>
      <c r="D388" s="343"/>
      <c r="E388" s="342"/>
      <c r="F388" s="343"/>
      <c r="G388" s="251" t="s">
        <v>617</v>
      </c>
      <c r="H388" s="251" t="s">
        <v>618</v>
      </c>
      <c r="I388" s="254"/>
      <c r="J388" s="255"/>
      <c r="K388" s="256"/>
      <c r="L388" s="255"/>
      <c r="M388" s="256"/>
      <c r="N388" s="255" t="s">
        <v>619</v>
      </c>
      <c r="O388" s="256">
        <v>250000000</v>
      </c>
      <c r="P388" s="255" t="s">
        <v>619</v>
      </c>
      <c r="Q388" s="256">
        <v>300000000</v>
      </c>
      <c r="R388" s="255" t="s">
        <v>619</v>
      </c>
      <c r="S388" s="256">
        <v>350000000</v>
      </c>
      <c r="T388" s="255"/>
      <c r="U388" s="256"/>
      <c r="V388" s="257"/>
      <c r="W388" s="257"/>
    </row>
    <row r="389" spans="2:31" ht="39" customHeight="1">
      <c r="B389" s="341"/>
      <c r="C389" s="342"/>
      <c r="D389" s="343"/>
      <c r="E389" s="342"/>
      <c r="F389" s="343"/>
      <c r="G389" s="241" t="s">
        <v>421</v>
      </c>
      <c r="H389" s="241" t="s">
        <v>620</v>
      </c>
      <c r="I389" s="358"/>
      <c r="J389" s="359"/>
      <c r="K389" s="258"/>
      <c r="L389" s="359"/>
      <c r="M389" s="258"/>
      <c r="N389" s="359" t="s">
        <v>608</v>
      </c>
      <c r="O389" s="258">
        <v>100000000</v>
      </c>
      <c r="P389" s="359" t="s">
        <v>608</v>
      </c>
      <c r="Q389" s="258">
        <v>480000000</v>
      </c>
      <c r="R389" s="359" t="s">
        <v>608</v>
      </c>
      <c r="S389" s="258">
        <v>100000000</v>
      </c>
      <c r="T389" s="359"/>
      <c r="U389" s="258"/>
      <c r="V389" s="360"/>
      <c r="W389" s="360"/>
      <c r="Y389" s="361" t="s">
        <v>621</v>
      </c>
    </row>
    <row r="390" spans="2:31" ht="24.75" customHeight="1">
      <c r="B390" s="341"/>
      <c r="C390" s="342"/>
      <c r="D390" s="343"/>
      <c r="E390" s="342"/>
      <c r="F390" s="343"/>
      <c r="G390" s="241" t="s">
        <v>622</v>
      </c>
      <c r="H390" s="241" t="s">
        <v>623</v>
      </c>
      <c r="I390" s="358"/>
      <c r="J390" s="359"/>
      <c r="K390" s="258"/>
      <c r="L390" s="359"/>
      <c r="M390" s="258"/>
      <c r="N390" s="359"/>
      <c r="O390" s="258">
        <v>0</v>
      </c>
      <c r="P390" s="359" t="s">
        <v>624</v>
      </c>
      <c r="Q390" s="258">
        <v>65450000</v>
      </c>
      <c r="R390" s="359" t="s">
        <v>625</v>
      </c>
      <c r="S390" s="258">
        <v>0</v>
      </c>
      <c r="T390" s="359"/>
      <c r="U390" s="258"/>
      <c r="V390" s="360"/>
      <c r="W390" s="360"/>
      <c r="X390" s="362"/>
      <c r="Y390" s="363" t="s">
        <v>626</v>
      </c>
      <c r="Z390" s="364"/>
      <c r="AA390" s="364"/>
      <c r="AB390" s="364"/>
      <c r="AC390" s="364"/>
      <c r="AD390" s="364"/>
    </row>
    <row r="391" spans="2:31" ht="23.25" customHeight="1">
      <c r="B391" s="365"/>
      <c r="C391" s="366"/>
      <c r="D391" s="367"/>
      <c r="E391" s="366"/>
      <c r="F391" s="367"/>
      <c r="G391" s="368" t="s">
        <v>627</v>
      </c>
      <c r="H391" s="368" t="s">
        <v>628</v>
      </c>
      <c r="I391" s="369"/>
      <c r="J391" s="369"/>
      <c r="K391" s="369"/>
      <c r="L391" s="369"/>
      <c r="M391" s="369"/>
      <c r="N391" s="370" t="s">
        <v>629</v>
      </c>
      <c r="O391" s="371">
        <v>0</v>
      </c>
      <c r="P391" s="370" t="s">
        <v>629</v>
      </c>
      <c r="Q391" s="372">
        <v>13161290</v>
      </c>
      <c r="R391" s="370" t="s">
        <v>629</v>
      </c>
      <c r="S391" s="372">
        <v>13161000</v>
      </c>
      <c r="T391" s="369"/>
      <c r="U391" s="369"/>
      <c r="V391" s="369"/>
      <c r="W391" s="369"/>
      <c r="Y391" s="373" t="s">
        <v>630</v>
      </c>
      <c r="Z391" s="374"/>
      <c r="AA391" s="374"/>
      <c r="AB391" s="362"/>
    </row>
    <row r="392" spans="2:31" ht="36" customHeight="1">
      <c r="B392" s="365"/>
      <c r="C392" s="366"/>
      <c r="D392" s="367"/>
      <c r="E392" s="366"/>
      <c r="F392" s="367"/>
      <c r="G392" s="375" t="s">
        <v>631</v>
      </c>
      <c r="H392" s="375" t="s">
        <v>632</v>
      </c>
      <c r="I392" s="369"/>
      <c r="J392" s="369"/>
      <c r="K392" s="369"/>
      <c r="L392" s="369"/>
      <c r="M392" s="369"/>
      <c r="N392" s="369" t="s">
        <v>454</v>
      </c>
      <c r="O392" s="372">
        <v>95000000</v>
      </c>
      <c r="P392" s="369" t="s">
        <v>454</v>
      </c>
      <c r="Q392" s="372">
        <v>95000000</v>
      </c>
      <c r="R392" s="369" t="s">
        <v>454</v>
      </c>
      <c r="S392" s="372">
        <v>95000000</v>
      </c>
      <c r="T392" s="369"/>
      <c r="U392" s="369"/>
      <c r="V392" s="369"/>
      <c r="W392" s="369"/>
      <c r="Y392" s="373" t="s">
        <v>630</v>
      </c>
      <c r="Z392" s="374"/>
      <c r="AA392" s="374"/>
    </row>
    <row r="393" spans="2:31" ht="36">
      <c r="B393" s="376"/>
      <c r="C393" s="376"/>
      <c r="D393" s="376"/>
      <c r="E393" s="376"/>
      <c r="F393" s="377"/>
      <c r="G393" s="378" t="s">
        <v>633</v>
      </c>
      <c r="H393" s="243" t="s">
        <v>634</v>
      </c>
      <c r="I393" s="379"/>
      <c r="J393" s="380"/>
      <c r="K393" s="381"/>
      <c r="L393" s="380"/>
      <c r="M393" s="381"/>
      <c r="N393" s="382"/>
      <c r="O393" s="383">
        <f>O394+O398+O401</f>
        <v>4574627000</v>
      </c>
      <c r="P393" s="382"/>
      <c r="Q393" s="383">
        <f>Q394+Q398+Q401</f>
        <v>4698627000</v>
      </c>
      <c r="R393" s="382"/>
      <c r="S393" s="383">
        <f>S394+S398+S401</f>
        <v>4764927000</v>
      </c>
      <c r="T393" s="380"/>
      <c r="U393" s="381"/>
      <c r="V393" s="384"/>
      <c r="W393" s="384"/>
      <c r="Y393" s="385">
        <f>10/10*100%</f>
        <v>1</v>
      </c>
    </row>
    <row r="394" spans="2:31" ht="63" customHeight="1">
      <c r="B394" s="341"/>
      <c r="C394" s="342"/>
      <c r="D394" s="343"/>
      <c r="E394" s="342"/>
      <c r="F394" s="343"/>
      <c r="G394" s="386" t="s">
        <v>635</v>
      </c>
      <c r="H394" s="344" t="s">
        <v>636</v>
      </c>
      <c r="I394" s="254"/>
      <c r="J394" s="255"/>
      <c r="K394" s="256"/>
      <c r="L394" s="255"/>
      <c r="M394" s="256"/>
      <c r="N394" s="387">
        <v>64</v>
      </c>
      <c r="O394" s="388">
        <f>O395</f>
        <v>1661004000</v>
      </c>
      <c r="P394" s="387">
        <v>64</v>
      </c>
      <c r="Q394" s="346">
        <f>Q395</f>
        <v>1661004000</v>
      </c>
      <c r="R394" s="387">
        <v>64</v>
      </c>
      <c r="S394" s="346">
        <f>S395</f>
        <v>1677804000</v>
      </c>
      <c r="T394" s="255"/>
      <c r="U394" s="256"/>
      <c r="V394" s="257" t="s">
        <v>370</v>
      </c>
      <c r="W394" s="257" t="s">
        <v>371</v>
      </c>
      <c r="Y394" s="389">
        <f>8+48+8</f>
        <v>64</v>
      </c>
      <c r="Z394" s="350">
        <v>2008800000</v>
      </c>
      <c r="AA394" s="356">
        <f>Z394-O394</f>
        <v>347796000</v>
      </c>
      <c r="AC394" s="220">
        <v>2232000000</v>
      </c>
      <c r="AD394" s="354">
        <f>AC394-S395</f>
        <v>554196000</v>
      </c>
    </row>
    <row r="395" spans="2:31" ht="28.5" customHeight="1">
      <c r="B395" s="341"/>
      <c r="C395" s="342"/>
      <c r="D395" s="343"/>
      <c r="E395" s="342"/>
      <c r="F395" s="343"/>
      <c r="G395" s="588" t="s">
        <v>637</v>
      </c>
      <c r="H395" s="251" t="s">
        <v>638</v>
      </c>
      <c r="I395" s="254"/>
      <c r="J395" s="255"/>
      <c r="K395" s="256"/>
      <c r="L395" s="255"/>
      <c r="M395" s="256"/>
      <c r="N395" s="260" t="s">
        <v>546</v>
      </c>
      <c r="O395" s="390">
        <v>1661004000</v>
      </c>
      <c r="P395" s="260" t="s">
        <v>546</v>
      </c>
      <c r="Q395" s="390">
        <v>1661004000</v>
      </c>
      <c r="R395" s="260" t="s">
        <v>546</v>
      </c>
      <c r="S395" s="391">
        <v>1677804000</v>
      </c>
      <c r="T395" s="255"/>
      <c r="U395" s="256"/>
      <c r="V395" s="257"/>
      <c r="W395" s="257"/>
      <c r="Y395" s="389"/>
      <c r="Z395" s="220">
        <v>2022</v>
      </c>
      <c r="AA395" s="350">
        <v>250000000</v>
      </c>
      <c r="AB395" s="347" t="s">
        <v>639</v>
      </c>
      <c r="AC395" s="392">
        <v>2023</v>
      </c>
      <c r="AD395" s="350">
        <v>250000000</v>
      </c>
      <c r="AE395" s="347" t="s">
        <v>639</v>
      </c>
    </row>
    <row r="396" spans="2:31" ht="24">
      <c r="B396" s="341"/>
      <c r="C396" s="342"/>
      <c r="D396" s="343"/>
      <c r="E396" s="342"/>
      <c r="F396" s="343"/>
      <c r="G396" s="589"/>
      <c r="H396" s="251" t="s">
        <v>640</v>
      </c>
      <c r="I396" s="254"/>
      <c r="J396" s="255"/>
      <c r="K396" s="256"/>
      <c r="L396" s="255"/>
      <c r="M396" s="256"/>
      <c r="N396" s="260" t="s">
        <v>641</v>
      </c>
      <c r="O396" s="390"/>
      <c r="P396" s="260" t="s">
        <v>641</v>
      </c>
      <c r="Q396" s="393"/>
      <c r="R396" s="260" t="s">
        <v>641</v>
      </c>
      <c r="S396" s="391"/>
      <c r="T396" s="255"/>
      <c r="U396" s="256"/>
      <c r="V396" s="257"/>
      <c r="W396" s="257"/>
      <c r="Y396" s="389">
        <v>48</v>
      </c>
      <c r="AA396" s="394">
        <f>AA394-AA395</f>
        <v>97796000</v>
      </c>
      <c r="AD396" s="395">
        <f>AD394-AD395</f>
        <v>304196000</v>
      </c>
    </row>
    <row r="397" spans="2:31" ht="27" customHeight="1">
      <c r="B397" s="341"/>
      <c r="C397" s="342"/>
      <c r="D397" s="343"/>
      <c r="E397" s="342"/>
      <c r="F397" s="343"/>
      <c r="G397" s="590"/>
      <c r="H397" s="251" t="s">
        <v>642</v>
      </c>
      <c r="I397" s="254"/>
      <c r="J397" s="255"/>
      <c r="K397" s="256"/>
      <c r="L397" s="255"/>
      <c r="M397" s="256"/>
      <c r="N397" s="260" t="s">
        <v>643</v>
      </c>
      <c r="O397" s="390"/>
      <c r="P397" s="260" t="s">
        <v>643</v>
      </c>
      <c r="Q397" s="393"/>
      <c r="R397" s="260" t="s">
        <v>643</v>
      </c>
      <c r="S397" s="391"/>
      <c r="T397" s="255"/>
      <c r="U397" s="256"/>
      <c r="V397" s="257"/>
      <c r="W397" s="257"/>
      <c r="Y397" s="396" t="s">
        <v>644</v>
      </c>
    </row>
    <row r="398" spans="2:31" ht="48">
      <c r="B398" s="341"/>
      <c r="C398" s="342"/>
      <c r="D398" s="343"/>
      <c r="E398" s="342"/>
      <c r="F398" s="343"/>
      <c r="G398" s="344" t="s">
        <v>645</v>
      </c>
      <c r="H398" s="344" t="s">
        <v>646</v>
      </c>
      <c r="I398" s="254"/>
      <c r="J398" s="255"/>
      <c r="K398" s="256"/>
      <c r="L398" s="255"/>
      <c r="M398" s="256"/>
      <c r="N398" s="359" t="s">
        <v>484</v>
      </c>
      <c r="O398" s="388">
        <f>O399</f>
        <v>250000000</v>
      </c>
      <c r="P398" s="359" t="s">
        <v>484</v>
      </c>
      <c r="Q398" s="346">
        <f>Q399</f>
        <v>250000000</v>
      </c>
      <c r="R398" s="359" t="s">
        <v>484</v>
      </c>
      <c r="S398" s="346">
        <f>S399</f>
        <v>250000000</v>
      </c>
      <c r="T398" s="255"/>
      <c r="U398" s="256"/>
      <c r="V398" s="257" t="s">
        <v>370</v>
      </c>
      <c r="W398" s="257" t="s">
        <v>371</v>
      </c>
    </row>
    <row r="399" spans="2:31" ht="29.25" customHeight="1">
      <c r="B399" s="341"/>
      <c r="C399" s="342"/>
      <c r="D399" s="343"/>
      <c r="E399" s="342"/>
      <c r="F399" s="343"/>
      <c r="G399" s="588" t="s">
        <v>647</v>
      </c>
      <c r="H399" s="251" t="s">
        <v>648</v>
      </c>
      <c r="I399" s="254"/>
      <c r="J399" s="255"/>
      <c r="K399" s="256"/>
      <c r="L399" s="255"/>
      <c r="M399" s="256"/>
      <c r="N399" s="359" t="s">
        <v>488</v>
      </c>
      <c r="O399" s="258">
        <v>250000000</v>
      </c>
      <c r="P399" s="359" t="s">
        <v>488</v>
      </c>
      <c r="Q399" s="258">
        <v>250000000</v>
      </c>
      <c r="R399" s="359" t="s">
        <v>488</v>
      </c>
      <c r="S399" s="258">
        <v>250000000</v>
      </c>
      <c r="T399" s="255"/>
      <c r="U399" s="256"/>
      <c r="V399" s="257"/>
      <c r="W399" s="257"/>
      <c r="Y399" s="348" t="s">
        <v>649</v>
      </c>
      <c r="Z399" s="348"/>
      <c r="AA399" s="348"/>
      <c r="AB399" s="348"/>
      <c r="AC399" s="348"/>
      <c r="AD399" s="348"/>
    </row>
    <row r="400" spans="2:31" ht="18.75" customHeight="1">
      <c r="B400" s="341"/>
      <c r="C400" s="342"/>
      <c r="D400" s="343"/>
      <c r="E400" s="342"/>
      <c r="F400" s="343"/>
      <c r="G400" s="590"/>
      <c r="H400" s="251" t="s">
        <v>66</v>
      </c>
      <c r="I400" s="254"/>
      <c r="J400" s="255"/>
      <c r="K400" s="256"/>
      <c r="L400" s="255"/>
      <c r="M400" s="256"/>
      <c r="N400" s="359" t="s">
        <v>488</v>
      </c>
      <c r="O400" s="258"/>
      <c r="P400" s="359" t="s">
        <v>488</v>
      </c>
      <c r="Q400" s="256"/>
      <c r="R400" s="359" t="s">
        <v>488</v>
      </c>
      <c r="S400" s="256"/>
      <c r="T400" s="255"/>
      <c r="U400" s="256"/>
      <c r="V400" s="257"/>
      <c r="W400" s="257"/>
      <c r="Y400" s="348"/>
      <c r="Z400" s="348"/>
      <c r="AA400" s="348"/>
      <c r="AB400" s="348"/>
      <c r="AC400" s="348"/>
      <c r="AD400" s="348"/>
    </row>
    <row r="401" spans="2:25" ht="39" customHeight="1">
      <c r="B401" s="341"/>
      <c r="C401" s="342"/>
      <c r="D401" s="343"/>
      <c r="E401" s="342"/>
      <c r="F401" s="343"/>
      <c r="G401" s="344" t="s">
        <v>650</v>
      </c>
      <c r="H401" s="344" t="s">
        <v>651</v>
      </c>
      <c r="I401" s="254"/>
      <c r="J401" s="255"/>
      <c r="K401" s="256"/>
      <c r="L401" s="255"/>
      <c r="M401" s="256"/>
      <c r="N401" s="359" t="s">
        <v>652</v>
      </c>
      <c r="O401" s="388">
        <f>O402</f>
        <v>2663623000</v>
      </c>
      <c r="P401" s="359" t="s">
        <v>652</v>
      </c>
      <c r="Q401" s="346">
        <f>Q402</f>
        <v>2787623000</v>
      </c>
      <c r="R401" s="359" t="s">
        <v>652</v>
      </c>
      <c r="S401" s="346">
        <f>S402</f>
        <v>2837123000</v>
      </c>
      <c r="T401" s="255"/>
      <c r="U401" s="256"/>
      <c r="V401" s="257" t="s">
        <v>370</v>
      </c>
      <c r="W401" s="257" t="s">
        <v>371</v>
      </c>
    </row>
    <row r="402" spans="2:25" ht="48" customHeight="1">
      <c r="B402" s="341"/>
      <c r="C402" s="342"/>
      <c r="D402" s="343"/>
      <c r="E402" s="342"/>
      <c r="F402" s="343"/>
      <c r="G402" s="591" t="s">
        <v>653</v>
      </c>
      <c r="H402" s="253" t="s">
        <v>654</v>
      </c>
      <c r="I402" s="254"/>
      <c r="J402" s="255"/>
      <c r="K402" s="256"/>
      <c r="L402" s="255"/>
      <c r="M402" s="256"/>
      <c r="N402" s="359" t="s">
        <v>655</v>
      </c>
      <c r="O402" s="258">
        <v>2663623000</v>
      </c>
      <c r="P402" s="359" t="s">
        <v>655</v>
      </c>
      <c r="Q402" s="256">
        <v>2787623000</v>
      </c>
      <c r="R402" s="359" t="s">
        <v>655</v>
      </c>
      <c r="S402" s="256">
        <v>2837123000</v>
      </c>
      <c r="T402" s="255"/>
      <c r="U402" s="256"/>
      <c r="V402" s="257"/>
      <c r="W402" s="257"/>
    </row>
    <row r="403" spans="2:25" ht="36">
      <c r="B403" s="341"/>
      <c r="C403" s="342"/>
      <c r="D403" s="343"/>
      <c r="E403" s="342"/>
      <c r="F403" s="343"/>
      <c r="G403" s="592"/>
      <c r="H403" s="253" t="s">
        <v>50</v>
      </c>
      <c r="I403" s="254"/>
      <c r="J403" s="255"/>
      <c r="K403" s="256"/>
      <c r="L403" s="255"/>
      <c r="M403" s="256"/>
      <c r="N403" s="359" t="s">
        <v>655</v>
      </c>
      <c r="O403" s="258"/>
      <c r="P403" s="359" t="s">
        <v>655</v>
      </c>
      <c r="Q403" s="256"/>
      <c r="R403" s="359" t="s">
        <v>655</v>
      </c>
      <c r="S403" s="256"/>
      <c r="T403" s="255"/>
      <c r="U403" s="256"/>
      <c r="V403" s="257"/>
      <c r="W403" s="257"/>
    </row>
    <row r="404" spans="2:25" ht="36">
      <c r="B404" s="341"/>
      <c r="C404" s="342"/>
      <c r="D404" s="343"/>
      <c r="E404" s="342"/>
      <c r="F404" s="343"/>
      <c r="G404" s="592"/>
      <c r="H404" s="253" t="s">
        <v>656</v>
      </c>
      <c r="I404" s="254"/>
      <c r="J404" s="255"/>
      <c r="K404" s="256"/>
      <c r="L404" s="255"/>
      <c r="M404" s="256"/>
      <c r="N404" s="359" t="s">
        <v>655</v>
      </c>
      <c r="O404" s="258"/>
      <c r="P404" s="359" t="s">
        <v>655</v>
      </c>
      <c r="Q404" s="256"/>
      <c r="R404" s="359" t="s">
        <v>655</v>
      </c>
      <c r="S404" s="256"/>
      <c r="T404" s="255"/>
      <c r="U404" s="256"/>
      <c r="V404" s="257"/>
      <c r="W404" s="257"/>
    </row>
    <row r="405" spans="2:25" ht="24">
      <c r="B405" s="341"/>
      <c r="C405" s="342"/>
      <c r="D405" s="343"/>
      <c r="E405" s="342"/>
      <c r="F405" s="343"/>
      <c r="G405" s="592"/>
      <c r="H405" s="253" t="s">
        <v>57</v>
      </c>
      <c r="I405" s="254"/>
      <c r="J405" s="255"/>
      <c r="K405" s="256"/>
      <c r="L405" s="255"/>
      <c r="M405" s="256"/>
      <c r="N405" s="359" t="s">
        <v>657</v>
      </c>
      <c r="O405" s="258"/>
      <c r="P405" s="359" t="s">
        <v>657</v>
      </c>
      <c r="Q405" s="256"/>
      <c r="R405" s="359" t="s">
        <v>657</v>
      </c>
      <c r="S405" s="256"/>
      <c r="T405" s="255"/>
      <c r="U405" s="256"/>
      <c r="V405" s="257"/>
      <c r="W405" s="257"/>
      <c r="Y405" s="220">
        <f>5*37</f>
        <v>185</v>
      </c>
    </row>
    <row r="406" spans="2:25" ht="24">
      <c r="B406" s="341"/>
      <c r="C406" s="342"/>
      <c r="D406" s="343"/>
      <c r="E406" s="342"/>
      <c r="F406" s="343"/>
      <c r="G406" s="592"/>
      <c r="H406" s="253" t="s">
        <v>55</v>
      </c>
      <c r="I406" s="254"/>
      <c r="J406" s="255"/>
      <c r="K406" s="256"/>
      <c r="L406" s="255"/>
      <c r="M406" s="256"/>
      <c r="N406" s="359" t="s">
        <v>658</v>
      </c>
      <c r="O406" s="258"/>
      <c r="P406" s="359" t="s">
        <v>658</v>
      </c>
      <c r="Q406" s="256"/>
      <c r="R406" s="359" t="s">
        <v>658</v>
      </c>
      <c r="S406" s="256"/>
      <c r="T406" s="255"/>
      <c r="U406" s="256"/>
      <c r="V406" s="257"/>
      <c r="W406" s="257"/>
    </row>
    <row r="407" spans="2:25" ht="36">
      <c r="B407" s="341"/>
      <c r="C407" s="342"/>
      <c r="D407" s="343"/>
      <c r="E407" s="342"/>
      <c r="F407" s="343"/>
      <c r="G407" s="592"/>
      <c r="H407" s="253" t="s">
        <v>659</v>
      </c>
      <c r="I407" s="254"/>
      <c r="J407" s="255"/>
      <c r="K407" s="256"/>
      <c r="L407" s="255"/>
      <c r="M407" s="256"/>
      <c r="N407" s="359" t="s">
        <v>660</v>
      </c>
      <c r="O407" s="258"/>
      <c r="P407" s="359" t="s">
        <v>660</v>
      </c>
      <c r="Q407" s="256"/>
      <c r="R407" s="359" t="s">
        <v>660</v>
      </c>
      <c r="S407" s="256"/>
      <c r="T407" s="255"/>
      <c r="U407" s="256"/>
      <c r="V407" s="257"/>
      <c r="W407" s="257"/>
    </row>
    <row r="408" spans="2:25" ht="60">
      <c r="B408" s="341"/>
      <c r="C408" s="342"/>
      <c r="D408" s="343"/>
      <c r="E408" s="342"/>
      <c r="F408" s="343"/>
      <c r="G408" s="592"/>
      <c r="H408" s="253" t="s">
        <v>661</v>
      </c>
      <c r="I408" s="254"/>
      <c r="J408" s="255"/>
      <c r="K408" s="256"/>
      <c r="L408" s="255"/>
      <c r="M408" s="256"/>
      <c r="N408" s="397" t="s">
        <v>662</v>
      </c>
      <c r="O408" s="258"/>
      <c r="P408" s="397" t="s">
        <v>662</v>
      </c>
      <c r="Q408" s="256"/>
      <c r="R408" s="397" t="s">
        <v>662</v>
      </c>
      <c r="S408" s="256"/>
      <c r="T408" s="255"/>
      <c r="U408" s="256"/>
      <c r="V408" s="257"/>
      <c r="W408" s="257"/>
    </row>
    <row r="409" spans="2:25" ht="36">
      <c r="B409" s="341"/>
      <c r="C409" s="342"/>
      <c r="D409" s="343"/>
      <c r="E409" s="342"/>
      <c r="F409" s="343"/>
      <c r="G409" s="593"/>
      <c r="H409" s="253" t="s">
        <v>663</v>
      </c>
      <c r="I409" s="254"/>
      <c r="J409" s="255"/>
      <c r="K409" s="256"/>
      <c r="L409" s="255"/>
      <c r="M409" s="256"/>
      <c r="N409" s="359" t="s">
        <v>196</v>
      </c>
      <c r="O409" s="258"/>
      <c r="P409" s="359" t="s">
        <v>196</v>
      </c>
      <c r="Q409" s="256"/>
      <c r="R409" s="359" t="s">
        <v>196</v>
      </c>
      <c r="S409" s="256"/>
      <c r="T409" s="255"/>
      <c r="U409" s="256"/>
      <c r="V409" s="257"/>
      <c r="W409" s="257"/>
    </row>
    <row r="410" spans="2:25" ht="42.75" customHeight="1">
      <c r="B410" s="398"/>
      <c r="C410" s="399"/>
      <c r="D410" s="400"/>
      <c r="E410" s="399"/>
      <c r="F410" s="400"/>
      <c r="G410" s="243" t="s">
        <v>664</v>
      </c>
      <c r="H410" s="243" t="s">
        <v>665</v>
      </c>
      <c r="I410" s="379"/>
      <c r="J410" s="380"/>
      <c r="K410" s="381"/>
      <c r="L410" s="380"/>
      <c r="M410" s="381"/>
      <c r="N410" s="401">
        <v>0.33</v>
      </c>
      <c r="O410" s="383">
        <f>O411</f>
        <v>116715000</v>
      </c>
      <c r="P410" s="401">
        <v>0.33</v>
      </c>
      <c r="Q410" s="383">
        <f>Q411</f>
        <v>116715000</v>
      </c>
      <c r="R410" s="401">
        <v>0.33</v>
      </c>
      <c r="S410" s="383">
        <f>S411</f>
        <v>116715000</v>
      </c>
      <c r="T410" s="380"/>
      <c r="U410" s="381"/>
      <c r="V410" s="384"/>
      <c r="W410" s="384"/>
    </row>
    <row r="411" spans="2:25" ht="54" customHeight="1">
      <c r="B411" s="341"/>
      <c r="C411" s="342"/>
      <c r="D411" s="343"/>
      <c r="E411" s="342"/>
      <c r="F411" s="343"/>
      <c r="G411" s="344" t="s">
        <v>666</v>
      </c>
      <c r="H411" s="344" t="s">
        <v>667</v>
      </c>
      <c r="I411" s="254"/>
      <c r="J411" s="255"/>
      <c r="K411" s="256"/>
      <c r="L411" s="255"/>
      <c r="M411" s="256"/>
      <c r="N411" s="260" t="s">
        <v>151</v>
      </c>
      <c r="O411" s="346">
        <f>O412</f>
        <v>116715000</v>
      </c>
      <c r="P411" s="260" t="s">
        <v>151</v>
      </c>
      <c r="Q411" s="346">
        <f>Q412</f>
        <v>116715000</v>
      </c>
      <c r="R411" s="260" t="s">
        <v>151</v>
      </c>
      <c r="S411" s="346">
        <f>S412</f>
        <v>116715000</v>
      </c>
      <c r="T411" s="255"/>
      <c r="U411" s="256"/>
      <c r="V411" s="257" t="s">
        <v>370</v>
      </c>
      <c r="W411" s="257" t="s">
        <v>371</v>
      </c>
    </row>
    <row r="412" spans="2:25" ht="60">
      <c r="B412" s="341"/>
      <c r="C412" s="342"/>
      <c r="D412" s="343"/>
      <c r="E412" s="342"/>
      <c r="F412" s="343"/>
      <c r="G412" s="251" t="s">
        <v>668</v>
      </c>
      <c r="H412" s="251" t="s">
        <v>669</v>
      </c>
      <c r="I412" s="254"/>
      <c r="J412" s="255"/>
      <c r="K412" s="256"/>
      <c r="L412" s="255"/>
      <c r="M412" s="256"/>
      <c r="N412" s="260" t="s">
        <v>670</v>
      </c>
      <c r="O412" s="256">
        <v>116715000</v>
      </c>
      <c r="P412" s="260" t="s">
        <v>670</v>
      </c>
      <c r="Q412" s="256">
        <v>116715000</v>
      </c>
      <c r="R412" s="260" t="s">
        <v>670</v>
      </c>
      <c r="S412" s="256">
        <v>116715000</v>
      </c>
      <c r="T412" s="255"/>
      <c r="U412" s="256"/>
      <c r="V412" s="257"/>
      <c r="W412" s="257"/>
    </row>
    <row r="413" spans="2:25" ht="39" customHeight="1">
      <c r="B413" s="398"/>
      <c r="C413" s="399"/>
      <c r="D413" s="400"/>
      <c r="E413" s="399"/>
      <c r="F413" s="400"/>
      <c r="G413" s="243" t="s">
        <v>671</v>
      </c>
      <c r="H413" s="243" t="s">
        <v>672</v>
      </c>
      <c r="I413" s="379"/>
      <c r="J413" s="380"/>
      <c r="K413" s="381"/>
      <c r="L413" s="380"/>
      <c r="M413" s="381"/>
      <c r="N413" s="380"/>
      <c r="O413" s="383">
        <f>O414</f>
        <v>158500000</v>
      </c>
      <c r="P413" s="380"/>
      <c r="Q413" s="383">
        <f>Q414</f>
        <v>317150000</v>
      </c>
      <c r="R413" s="380"/>
      <c r="S413" s="383">
        <f>S414</f>
        <v>169500000</v>
      </c>
      <c r="T413" s="380"/>
      <c r="U413" s="381"/>
      <c r="V413" s="384"/>
      <c r="W413" s="384"/>
    </row>
    <row r="414" spans="2:25" ht="36">
      <c r="B414" s="341"/>
      <c r="C414" s="342"/>
      <c r="D414" s="343"/>
      <c r="E414" s="342"/>
      <c r="F414" s="343"/>
      <c r="G414" s="402" t="s">
        <v>673</v>
      </c>
      <c r="H414" s="263" t="s">
        <v>11</v>
      </c>
      <c r="I414" s="254"/>
      <c r="J414" s="255"/>
      <c r="K414" s="256"/>
      <c r="L414" s="255"/>
      <c r="M414" s="256"/>
      <c r="N414" s="255" t="s">
        <v>674</v>
      </c>
      <c r="O414" s="346">
        <f>O415+O417</f>
        <v>158500000</v>
      </c>
      <c r="P414" s="255" t="s">
        <v>674</v>
      </c>
      <c r="Q414" s="346">
        <f>Q415+Q417</f>
        <v>317150000</v>
      </c>
      <c r="R414" s="255" t="s">
        <v>674</v>
      </c>
      <c r="S414" s="346">
        <f>S415+S417</f>
        <v>169500000</v>
      </c>
      <c r="T414" s="255"/>
      <c r="U414" s="256"/>
      <c r="V414" s="257" t="s">
        <v>370</v>
      </c>
      <c r="W414" s="257" t="s">
        <v>371</v>
      </c>
    </row>
    <row r="415" spans="2:25">
      <c r="B415" s="341"/>
      <c r="C415" s="342"/>
      <c r="D415" s="343"/>
      <c r="E415" s="342"/>
      <c r="F415" s="343"/>
      <c r="G415" s="588" t="s">
        <v>675</v>
      </c>
      <c r="H415" s="251" t="s">
        <v>8</v>
      </c>
      <c r="I415" s="254"/>
      <c r="J415" s="255"/>
      <c r="K415" s="256"/>
      <c r="L415" s="255"/>
      <c r="M415" s="256"/>
      <c r="N415" s="255" t="s">
        <v>488</v>
      </c>
      <c r="O415" s="256">
        <v>70000000</v>
      </c>
      <c r="P415" s="255" t="s">
        <v>488</v>
      </c>
      <c r="Q415" s="256">
        <v>226150000</v>
      </c>
      <c r="R415" s="255" t="s">
        <v>488</v>
      </c>
      <c r="S415" s="256">
        <v>75000000</v>
      </c>
      <c r="T415" s="255"/>
      <c r="U415" s="256"/>
      <c r="V415" s="257"/>
      <c r="W415" s="257"/>
    </row>
    <row r="416" spans="2:25">
      <c r="B416" s="341"/>
      <c r="C416" s="342"/>
      <c r="D416" s="343"/>
      <c r="E416" s="342"/>
      <c r="F416" s="343"/>
      <c r="G416" s="590"/>
      <c r="H416" s="251" t="s">
        <v>6</v>
      </c>
      <c r="I416" s="254"/>
      <c r="J416" s="255"/>
      <c r="K416" s="256"/>
      <c r="L416" s="255"/>
      <c r="M416" s="256"/>
      <c r="N416" s="255" t="s">
        <v>488</v>
      </c>
      <c r="O416" s="256"/>
      <c r="P416" s="255" t="s">
        <v>488</v>
      </c>
      <c r="Q416" s="256"/>
      <c r="R416" s="255" t="s">
        <v>488</v>
      </c>
      <c r="S416" s="256"/>
      <c r="T416" s="255"/>
      <c r="U416" s="256"/>
      <c r="V416" s="257"/>
      <c r="W416" s="257"/>
    </row>
    <row r="417" spans="2:27" ht="48">
      <c r="B417" s="341"/>
      <c r="C417" s="342"/>
      <c r="D417" s="343"/>
      <c r="E417" s="342"/>
      <c r="F417" s="343"/>
      <c r="G417" s="588" t="s">
        <v>5</v>
      </c>
      <c r="H417" s="251" t="s">
        <v>3</v>
      </c>
      <c r="I417" s="254"/>
      <c r="J417" s="255"/>
      <c r="K417" s="256"/>
      <c r="L417" s="255"/>
      <c r="M417" s="256"/>
      <c r="N417" s="255" t="s">
        <v>476</v>
      </c>
      <c r="O417" s="256">
        <v>88500000</v>
      </c>
      <c r="P417" s="255" t="s">
        <v>476</v>
      </c>
      <c r="Q417" s="256">
        <v>91000000</v>
      </c>
      <c r="R417" s="255" t="s">
        <v>476</v>
      </c>
      <c r="S417" s="256">
        <v>94500000</v>
      </c>
      <c r="T417" s="255"/>
      <c r="U417" s="256"/>
      <c r="V417" s="257"/>
      <c r="W417" s="257"/>
    </row>
    <row r="418" spans="2:27" ht="24">
      <c r="B418" s="403"/>
      <c r="C418" s="404"/>
      <c r="D418" s="405"/>
      <c r="E418" s="404"/>
      <c r="F418" s="405"/>
      <c r="G418" s="590"/>
      <c r="H418" s="406" t="s">
        <v>1</v>
      </c>
      <c r="I418" s="407"/>
      <c r="J418" s="408"/>
      <c r="K418" s="409"/>
      <c r="L418" s="408"/>
      <c r="M418" s="409"/>
      <c r="N418" s="409" t="s">
        <v>484</v>
      </c>
      <c r="O418" s="409"/>
      <c r="P418" s="409" t="s">
        <v>484</v>
      </c>
      <c r="Q418" s="409"/>
      <c r="R418" s="409" t="s">
        <v>484</v>
      </c>
      <c r="S418" s="409"/>
      <c r="T418" s="408"/>
      <c r="U418" s="409"/>
      <c r="V418" s="408"/>
      <c r="W418" s="408"/>
    </row>
    <row r="419" spans="2:27">
      <c r="B419" s="341"/>
      <c r="C419" s="342"/>
      <c r="D419" s="343"/>
      <c r="E419" s="342"/>
      <c r="F419" s="343"/>
      <c r="G419" s="341"/>
      <c r="H419" s="253"/>
      <c r="I419" s="254"/>
      <c r="J419" s="255"/>
      <c r="K419" s="256"/>
      <c r="L419" s="255"/>
      <c r="M419" s="256"/>
      <c r="N419" s="359"/>
      <c r="O419" s="258"/>
      <c r="P419" s="359"/>
      <c r="Q419" s="256"/>
      <c r="R419" s="359"/>
      <c r="S419" s="256"/>
      <c r="T419" s="255"/>
      <c r="U419" s="256"/>
      <c r="V419" s="257"/>
      <c r="W419" s="257"/>
    </row>
    <row r="420" spans="2:27" ht="50.25" customHeight="1">
      <c r="B420" s="241"/>
      <c r="C420" s="410"/>
      <c r="D420" s="411" t="s">
        <v>321</v>
      </c>
      <c r="E420" s="412"/>
      <c r="F420" s="413"/>
      <c r="G420" s="241"/>
      <c r="H420" s="253"/>
      <c r="I420" s="254"/>
      <c r="J420" s="255"/>
      <c r="K420" s="256"/>
      <c r="L420" s="255"/>
      <c r="M420" s="256"/>
      <c r="N420" s="359"/>
      <c r="O420" s="258"/>
      <c r="P420" s="359"/>
      <c r="Q420" s="256"/>
      <c r="R420" s="359"/>
      <c r="S420" s="256"/>
      <c r="T420" s="255"/>
      <c r="U420" s="256"/>
      <c r="V420" s="257"/>
      <c r="W420" s="257"/>
    </row>
    <row r="421" spans="2:27" ht="39" customHeight="1">
      <c r="B421" s="414"/>
      <c r="C421" s="594"/>
      <c r="D421" s="595"/>
      <c r="E421" s="415"/>
      <c r="F421" s="400"/>
      <c r="G421" s="416" t="s">
        <v>676</v>
      </c>
      <c r="H421" s="243" t="s">
        <v>677</v>
      </c>
      <c r="I421" s="379"/>
      <c r="J421" s="380"/>
      <c r="K421" s="381"/>
      <c r="L421" s="380"/>
      <c r="M421" s="381"/>
      <c r="N421" s="380">
        <v>0.19850000000000001</v>
      </c>
      <c r="O421" s="383">
        <f>O422+O429</f>
        <v>9523500000</v>
      </c>
      <c r="P421" s="380">
        <v>0.19850000000000001</v>
      </c>
      <c r="Q421" s="383">
        <f>Q422+Q429</f>
        <v>11385183000</v>
      </c>
      <c r="R421" s="380">
        <v>0.19850000000000001</v>
      </c>
      <c r="S421" s="383">
        <f>S422+S429</f>
        <v>12439000000</v>
      </c>
      <c r="T421" s="380"/>
      <c r="U421" s="381"/>
      <c r="V421" s="384"/>
      <c r="W421" s="384"/>
      <c r="Y421" s="220">
        <f>75*8</f>
        <v>600</v>
      </c>
      <c r="Z421" s="220">
        <v>24360</v>
      </c>
    </row>
    <row r="422" spans="2:27" ht="29.25" customHeight="1">
      <c r="B422" s="341"/>
      <c r="C422" s="342"/>
      <c r="D422" s="343"/>
      <c r="E422" s="342"/>
      <c r="F422" s="343"/>
      <c r="G422" s="402" t="s">
        <v>678</v>
      </c>
      <c r="H422" s="402" t="s">
        <v>116</v>
      </c>
      <c r="I422" s="254"/>
      <c r="J422" s="255"/>
      <c r="K422" s="256"/>
      <c r="L422" s="255"/>
      <c r="M422" s="256"/>
      <c r="N422" s="345" t="s">
        <v>679</v>
      </c>
      <c r="O422" s="346">
        <f>O423+O424</f>
        <v>7296500000</v>
      </c>
      <c r="P422" s="345" t="s">
        <v>679</v>
      </c>
      <c r="Q422" s="346">
        <f>Q423+Q424</f>
        <v>9108183000</v>
      </c>
      <c r="R422" s="345" t="s">
        <v>679</v>
      </c>
      <c r="S422" s="346">
        <f>S423+S424</f>
        <v>10112000000</v>
      </c>
      <c r="T422" s="255"/>
      <c r="U422" s="256"/>
      <c r="V422" s="257" t="s">
        <v>370</v>
      </c>
      <c r="W422" s="257" t="s">
        <v>371</v>
      </c>
      <c r="Y422" s="220">
        <v>200</v>
      </c>
      <c r="Z422" s="220">
        <v>4835</v>
      </c>
      <c r="AA422" s="205">
        <f>Z422/Z421*100%</f>
        <v>0.19848111658456485</v>
      </c>
    </row>
    <row r="423" spans="2:27" ht="52.5" customHeight="1">
      <c r="B423" s="341"/>
      <c r="C423" s="342"/>
      <c r="D423" s="343"/>
      <c r="E423" s="342"/>
      <c r="F423" s="343"/>
      <c r="G423" s="251" t="s">
        <v>680</v>
      </c>
      <c r="H423" s="251" t="s">
        <v>681</v>
      </c>
      <c r="I423" s="254"/>
      <c r="J423" s="255"/>
      <c r="K423" s="256"/>
      <c r="L423" s="255"/>
      <c r="M423" s="256"/>
      <c r="N423" s="255" t="s">
        <v>484</v>
      </c>
      <c r="O423" s="256">
        <v>142000000</v>
      </c>
      <c r="P423" s="255" t="s">
        <v>484</v>
      </c>
      <c r="Q423" s="256">
        <v>147000000</v>
      </c>
      <c r="R423" s="255" t="s">
        <v>484</v>
      </c>
      <c r="S423" s="256">
        <v>152000000</v>
      </c>
      <c r="T423" s="255"/>
      <c r="U423" s="256"/>
      <c r="V423" s="257"/>
      <c r="W423" s="257"/>
      <c r="Y423" s="220">
        <f>103*25</f>
        <v>2575</v>
      </c>
    </row>
    <row r="424" spans="2:27" ht="24" customHeight="1">
      <c r="B424" s="341"/>
      <c r="C424" s="342"/>
      <c r="D424" s="343"/>
      <c r="E424" s="342"/>
      <c r="F424" s="343"/>
      <c r="G424" s="588" t="s">
        <v>682</v>
      </c>
      <c r="H424" s="241" t="s">
        <v>106</v>
      </c>
      <c r="I424" s="358"/>
      <c r="J424" s="359"/>
      <c r="K424" s="258"/>
      <c r="L424" s="359"/>
      <c r="M424" s="258"/>
      <c r="N424" s="359" t="s">
        <v>488</v>
      </c>
      <c r="O424" s="258">
        <v>7154500000</v>
      </c>
      <c r="P424" s="359" t="s">
        <v>488</v>
      </c>
      <c r="Q424" s="258">
        <f>8757000000+204183000</f>
        <v>8961183000</v>
      </c>
      <c r="R424" s="359" t="s">
        <v>488</v>
      </c>
      <c r="S424" s="258">
        <v>9960000000</v>
      </c>
      <c r="T424" s="255"/>
      <c r="U424" s="256"/>
      <c r="V424" s="257"/>
      <c r="W424" s="257"/>
      <c r="Y424" s="220">
        <v>100</v>
      </c>
    </row>
    <row r="425" spans="2:27" ht="24" customHeight="1">
      <c r="B425" s="341"/>
      <c r="C425" s="342"/>
      <c r="D425" s="343"/>
      <c r="E425" s="342"/>
      <c r="F425" s="343"/>
      <c r="G425" s="589"/>
      <c r="H425" s="417" t="s">
        <v>683</v>
      </c>
      <c r="I425" s="358"/>
      <c r="J425" s="359"/>
      <c r="K425" s="258"/>
      <c r="L425" s="359"/>
      <c r="M425" s="258"/>
      <c r="N425" s="359" t="s">
        <v>655</v>
      </c>
      <c r="O425" s="258"/>
      <c r="P425" s="359" t="s">
        <v>655</v>
      </c>
      <c r="Q425" s="258"/>
      <c r="R425" s="359" t="s">
        <v>655</v>
      </c>
      <c r="S425" s="258"/>
      <c r="T425" s="255"/>
      <c r="U425" s="256"/>
      <c r="V425" s="257"/>
      <c r="W425" s="257"/>
    </row>
    <row r="426" spans="2:27" ht="36">
      <c r="B426" s="341"/>
      <c r="C426" s="342"/>
      <c r="D426" s="343"/>
      <c r="E426" s="342"/>
      <c r="F426" s="343"/>
      <c r="G426" s="589"/>
      <c r="H426" s="251" t="s">
        <v>684</v>
      </c>
      <c r="I426" s="254"/>
      <c r="J426" s="255"/>
      <c r="K426" s="256"/>
      <c r="L426" s="255"/>
      <c r="M426" s="256"/>
      <c r="N426" s="255" t="s">
        <v>685</v>
      </c>
      <c r="O426" s="256"/>
      <c r="P426" s="255" t="s">
        <v>685</v>
      </c>
      <c r="Q426" s="256"/>
      <c r="R426" s="255" t="s">
        <v>685</v>
      </c>
      <c r="S426" s="256"/>
      <c r="T426" s="255"/>
      <c r="U426" s="256"/>
      <c r="V426" s="257"/>
      <c r="W426" s="257"/>
      <c r="Y426" s="220">
        <f>50*8</f>
        <v>400</v>
      </c>
    </row>
    <row r="427" spans="2:27" ht="36">
      <c r="B427" s="341"/>
      <c r="C427" s="342"/>
      <c r="D427" s="343"/>
      <c r="E427" s="342"/>
      <c r="F427" s="343"/>
      <c r="G427" s="589"/>
      <c r="H427" s="251" t="s">
        <v>686</v>
      </c>
      <c r="I427" s="254"/>
      <c r="J427" s="255"/>
      <c r="K427" s="256"/>
      <c r="L427" s="255"/>
      <c r="M427" s="256"/>
      <c r="N427" s="255" t="s">
        <v>196</v>
      </c>
      <c r="O427" s="256"/>
      <c r="P427" s="255" t="s">
        <v>196</v>
      </c>
      <c r="Q427" s="256"/>
      <c r="R427" s="255" t="s">
        <v>196</v>
      </c>
      <c r="S427" s="256"/>
      <c r="T427" s="255"/>
      <c r="U427" s="256"/>
      <c r="V427" s="257"/>
      <c r="W427" s="257"/>
      <c r="Y427" s="220">
        <f>60*8</f>
        <v>480</v>
      </c>
    </row>
    <row r="428" spans="2:27" ht="36">
      <c r="B428" s="341"/>
      <c r="C428" s="342"/>
      <c r="D428" s="343"/>
      <c r="E428" s="342"/>
      <c r="F428" s="343"/>
      <c r="G428" s="590"/>
      <c r="H428" s="251" t="s">
        <v>687</v>
      </c>
      <c r="I428" s="254"/>
      <c r="J428" s="255"/>
      <c r="K428" s="256"/>
      <c r="L428" s="255"/>
      <c r="M428" s="256"/>
      <c r="N428" s="255" t="s">
        <v>196</v>
      </c>
      <c r="O428" s="256"/>
      <c r="P428" s="255" t="s">
        <v>196</v>
      </c>
      <c r="Q428" s="256"/>
      <c r="R428" s="255" t="s">
        <v>196</v>
      </c>
      <c r="S428" s="256"/>
      <c r="T428" s="255"/>
      <c r="U428" s="256"/>
      <c r="V428" s="257"/>
      <c r="W428" s="257"/>
      <c r="Y428" s="220">
        <f>60*8</f>
        <v>480</v>
      </c>
    </row>
    <row r="429" spans="2:27" ht="46.5" customHeight="1">
      <c r="B429" s="341"/>
      <c r="C429" s="342"/>
      <c r="D429" s="343"/>
      <c r="E429" s="342"/>
      <c r="F429" s="343"/>
      <c r="G429" s="344" t="s">
        <v>688</v>
      </c>
      <c r="H429" s="263" t="s">
        <v>689</v>
      </c>
      <c r="I429" s="254"/>
      <c r="J429" s="255"/>
      <c r="K429" s="256"/>
      <c r="L429" s="255"/>
      <c r="M429" s="256"/>
      <c r="N429" s="255" t="s">
        <v>690</v>
      </c>
      <c r="O429" s="346">
        <f>O430</f>
        <v>2227000000</v>
      </c>
      <c r="P429" s="255" t="s">
        <v>691</v>
      </c>
      <c r="Q429" s="346">
        <f>Q430</f>
        <v>2277000000</v>
      </c>
      <c r="R429" s="255" t="s">
        <v>692</v>
      </c>
      <c r="S429" s="346">
        <f>S430</f>
        <v>2327000000</v>
      </c>
      <c r="T429" s="255"/>
      <c r="U429" s="256"/>
      <c r="V429" s="257" t="s">
        <v>370</v>
      </c>
      <c r="W429" s="257" t="s">
        <v>371</v>
      </c>
    </row>
    <row r="430" spans="2:27" ht="30.75" customHeight="1">
      <c r="B430" s="418"/>
      <c r="C430" s="419"/>
      <c r="D430" s="420"/>
      <c r="E430" s="419"/>
      <c r="F430" s="420"/>
      <c r="G430" s="251" t="s">
        <v>98</v>
      </c>
      <c r="H430" s="251" t="s">
        <v>693</v>
      </c>
      <c r="I430" s="254"/>
      <c r="J430" s="255"/>
      <c r="K430" s="256"/>
      <c r="L430" s="255"/>
      <c r="M430" s="256"/>
      <c r="N430" s="260" t="s">
        <v>151</v>
      </c>
      <c r="O430" s="261">
        <v>2227000000</v>
      </c>
      <c r="P430" s="260" t="s">
        <v>151</v>
      </c>
      <c r="Q430" s="261">
        <v>2277000000</v>
      </c>
      <c r="R430" s="260" t="s">
        <v>151</v>
      </c>
      <c r="S430" s="261">
        <v>2327000000</v>
      </c>
      <c r="T430" s="255"/>
      <c r="U430" s="256"/>
      <c r="V430" s="257"/>
      <c r="W430" s="257"/>
    </row>
    <row r="431" spans="2:27" ht="45.75" customHeight="1">
      <c r="B431" s="376"/>
      <c r="C431" s="376"/>
      <c r="D431" s="376"/>
      <c r="E431" s="376"/>
      <c r="F431" s="376"/>
      <c r="G431" s="376"/>
      <c r="H431" s="376"/>
      <c r="I431" s="376"/>
      <c r="J431" s="376"/>
      <c r="K431" s="376"/>
      <c r="L431" s="376"/>
      <c r="M431" s="376"/>
      <c r="N431" s="376"/>
      <c r="O431" s="376"/>
      <c r="P431" s="376"/>
      <c r="Q431" s="376"/>
      <c r="R431" s="376"/>
      <c r="S431" s="376"/>
      <c r="T431" s="376"/>
      <c r="U431" s="376"/>
      <c r="V431" s="376"/>
      <c r="W431" s="376"/>
      <c r="Y431" s="220">
        <f>3*9</f>
        <v>27</v>
      </c>
    </row>
    <row r="432" spans="2:27" ht="40.5" customHeight="1">
      <c r="B432" s="376"/>
      <c r="C432" s="376"/>
      <c r="D432" s="376"/>
      <c r="E432" s="376"/>
      <c r="F432" s="376"/>
      <c r="G432" s="376"/>
      <c r="H432" s="376"/>
      <c r="I432" s="376"/>
      <c r="J432" s="376"/>
      <c r="K432" s="376"/>
      <c r="L432" s="376"/>
      <c r="M432" s="376"/>
      <c r="N432" s="376"/>
      <c r="O432" s="376"/>
      <c r="P432" s="376"/>
      <c r="Q432" s="421" t="s">
        <v>230</v>
      </c>
      <c r="R432" s="376"/>
      <c r="S432" s="376"/>
      <c r="T432" s="376"/>
      <c r="U432" s="376"/>
      <c r="V432" s="376"/>
      <c r="W432" s="376"/>
      <c r="Y432" s="385">
        <f>12/27*100%</f>
        <v>0.44444444444444442</v>
      </c>
    </row>
    <row r="433" spans="2:25">
      <c r="B433" s="376"/>
      <c r="C433" s="376"/>
      <c r="D433" s="376"/>
      <c r="E433" s="376"/>
      <c r="F433" s="376"/>
      <c r="G433" s="376"/>
      <c r="H433" s="376"/>
      <c r="I433" s="376"/>
      <c r="J433" s="376"/>
      <c r="K433" s="376"/>
      <c r="L433" s="376"/>
      <c r="M433" s="376"/>
      <c r="N433" s="376"/>
      <c r="O433" s="376"/>
      <c r="P433" s="376"/>
      <c r="Q433" s="421" t="s">
        <v>231</v>
      </c>
      <c r="R433" s="376"/>
      <c r="S433" s="376"/>
      <c r="T433" s="376"/>
      <c r="U433" s="376"/>
      <c r="V433" s="376"/>
      <c r="W433" s="376"/>
      <c r="Y433" s="385">
        <f>12/36*100%</f>
        <v>0.33333333333333331</v>
      </c>
    </row>
    <row r="434" spans="2:25" ht="33" customHeight="1">
      <c r="B434" s="376"/>
      <c r="C434" s="376"/>
      <c r="D434" s="376"/>
      <c r="E434" s="376"/>
      <c r="F434" s="376"/>
      <c r="G434" s="376"/>
      <c r="H434" s="376"/>
      <c r="I434" s="376"/>
      <c r="J434" s="376"/>
      <c r="K434" s="376"/>
      <c r="L434" s="376"/>
      <c r="M434" s="376"/>
      <c r="N434" s="376"/>
      <c r="O434" s="376"/>
      <c r="P434" s="376"/>
      <c r="Q434" s="422"/>
      <c r="R434" s="376"/>
      <c r="S434" s="376"/>
      <c r="T434" s="376"/>
      <c r="U434" s="376"/>
      <c r="V434" s="376"/>
      <c r="W434" s="376"/>
    </row>
    <row r="435" spans="2:25" ht="33" customHeight="1">
      <c r="B435" s="376"/>
      <c r="C435" s="376"/>
      <c r="D435" s="376"/>
      <c r="E435" s="376"/>
      <c r="F435" s="376"/>
      <c r="G435" s="376"/>
      <c r="H435" s="376"/>
      <c r="I435" s="376"/>
      <c r="J435" s="376"/>
      <c r="K435" s="376"/>
      <c r="L435" s="376"/>
      <c r="M435" s="376"/>
      <c r="N435" s="376"/>
      <c r="O435" s="376"/>
      <c r="P435" s="376"/>
      <c r="Q435" s="422"/>
      <c r="R435" s="376"/>
      <c r="S435" s="376"/>
      <c r="T435" s="376"/>
      <c r="U435" s="376"/>
      <c r="V435" s="376"/>
      <c r="W435" s="376"/>
    </row>
    <row r="436" spans="2:25" ht="26.25" customHeight="1">
      <c r="B436" s="376"/>
      <c r="C436" s="376"/>
      <c r="D436" s="376"/>
      <c r="E436" s="376"/>
      <c r="F436" s="376"/>
      <c r="G436" s="376"/>
      <c r="H436" s="376"/>
      <c r="I436" s="376"/>
      <c r="J436" s="376"/>
      <c r="K436" s="376"/>
      <c r="L436" s="376"/>
      <c r="M436" s="376"/>
      <c r="N436" s="376"/>
      <c r="O436" s="376"/>
      <c r="P436" s="376"/>
      <c r="Q436" s="423" t="s">
        <v>232</v>
      </c>
      <c r="R436" s="376"/>
      <c r="S436" s="376"/>
      <c r="T436" s="376"/>
      <c r="U436" s="376"/>
      <c r="V436" s="376"/>
      <c r="W436" s="376"/>
    </row>
    <row r="437" spans="2:25" ht="18" customHeight="1">
      <c r="B437" s="376"/>
      <c r="C437" s="376"/>
      <c r="D437" s="376"/>
      <c r="E437" s="376"/>
      <c r="F437" s="376"/>
      <c r="G437" s="376"/>
      <c r="H437" s="376"/>
      <c r="I437" s="376"/>
      <c r="J437" s="376"/>
      <c r="K437" s="376"/>
      <c r="L437" s="376"/>
      <c r="M437" s="376"/>
      <c r="N437" s="376"/>
      <c r="O437" s="376"/>
      <c r="P437" s="376"/>
      <c r="Q437" s="422" t="s">
        <v>233</v>
      </c>
      <c r="R437" s="376"/>
      <c r="S437" s="376"/>
      <c r="T437" s="376"/>
      <c r="U437" s="376"/>
      <c r="V437" s="376"/>
      <c r="W437" s="376"/>
    </row>
    <row r="438" spans="2:25">
      <c r="B438" s="376"/>
      <c r="C438" s="376"/>
      <c r="D438" s="376"/>
      <c r="E438" s="376"/>
      <c r="F438" s="376"/>
      <c r="G438" s="376"/>
      <c r="H438" s="376"/>
      <c r="I438" s="376"/>
      <c r="J438" s="376"/>
      <c r="K438" s="376"/>
      <c r="L438" s="376"/>
      <c r="M438" s="376"/>
      <c r="N438" s="376"/>
      <c r="O438" s="376"/>
      <c r="P438" s="376"/>
      <c r="Q438" s="376"/>
      <c r="R438" s="376"/>
      <c r="S438" s="376"/>
      <c r="T438" s="376"/>
      <c r="U438" s="376"/>
      <c r="V438" s="376"/>
      <c r="W438" s="376"/>
    </row>
    <row r="439" spans="2:25">
      <c r="B439" s="376"/>
      <c r="C439" s="376"/>
      <c r="D439" s="376"/>
      <c r="E439" s="376"/>
      <c r="F439" s="376"/>
      <c r="G439" s="424"/>
      <c r="H439" s="424"/>
      <c r="I439" s="425"/>
      <c r="J439" s="426"/>
      <c r="K439" s="427"/>
      <c r="L439" s="426"/>
      <c r="M439" s="427"/>
      <c r="N439" s="427"/>
      <c r="O439" s="427"/>
      <c r="P439" s="427"/>
      <c r="Q439" s="427"/>
      <c r="R439" s="427"/>
      <c r="S439" s="427"/>
      <c r="T439" s="426"/>
      <c r="U439" s="427"/>
      <c r="V439" s="426"/>
      <c r="W439" s="426"/>
    </row>
    <row r="440" spans="2:25">
      <c r="B440" s="376"/>
      <c r="C440" s="376"/>
      <c r="D440" s="376"/>
      <c r="E440" s="376"/>
      <c r="F440" s="376"/>
      <c r="G440" s="424"/>
      <c r="H440" s="424"/>
      <c r="I440" s="425"/>
      <c r="J440" s="426"/>
      <c r="K440" s="427"/>
      <c r="L440" s="426"/>
      <c r="M440" s="427"/>
      <c r="N440" s="427"/>
      <c r="O440" s="427"/>
      <c r="P440" s="427"/>
      <c r="Q440" s="427"/>
      <c r="R440" s="427"/>
      <c r="S440" s="427"/>
      <c r="T440" s="426"/>
      <c r="U440" s="427"/>
      <c r="V440" s="426"/>
      <c r="W440" s="426"/>
    </row>
    <row r="441" spans="2:25">
      <c r="B441" s="376"/>
      <c r="C441" s="376"/>
      <c r="D441" s="376"/>
      <c r="E441" s="376"/>
      <c r="F441" s="376"/>
      <c r="G441" s="424"/>
      <c r="H441" s="424"/>
      <c r="I441" s="425"/>
      <c r="J441" s="426"/>
      <c r="K441" s="427"/>
      <c r="L441" s="426"/>
      <c r="M441" s="427"/>
      <c r="N441" s="427"/>
      <c r="O441" s="427"/>
      <c r="P441" s="427"/>
      <c r="Q441" s="427"/>
      <c r="R441" s="427"/>
      <c r="S441" s="427"/>
      <c r="T441" s="426"/>
      <c r="U441" s="427"/>
      <c r="V441" s="426"/>
      <c r="W441" s="426"/>
    </row>
    <row r="442" spans="2:25">
      <c r="B442" s="376"/>
      <c r="C442" s="376"/>
      <c r="D442" s="376"/>
      <c r="E442" s="376"/>
      <c r="F442" s="376"/>
      <c r="G442" s="424"/>
      <c r="H442" s="424"/>
      <c r="I442" s="425"/>
      <c r="J442" s="426"/>
      <c r="K442" s="427"/>
      <c r="L442" s="426"/>
      <c r="M442" s="427"/>
      <c r="N442" s="427"/>
      <c r="O442" s="427"/>
      <c r="P442" s="427"/>
      <c r="Q442" s="427"/>
      <c r="R442" s="427"/>
      <c r="S442" s="427"/>
      <c r="T442" s="426"/>
      <c r="U442" s="427"/>
      <c r="V442" s="426"/>
      <c r="W442" s="426"/>
    </row>
  </sheetData>
  <mergeCells count="32">
    <mergeCell ref="B1:W1"/>
    <mergeCell ref="B2:W2"/>
    <mergeCell ref="B3:W3"/>
    <mergeCell ref="B4:W4"/>
    <mergeCell ref="B6:B9"/>
    <mergeCell ref="D6:D9"/>
    <mergeCell ref="F6:F7"/>
    <mergeCell ref="G6:G9"/>
    <mergeCell ref="H6:H7"/>
    <mergeCell ref="I6:I7"/>
    <mergeCell ref="J6:U6"/>
    <mergeCell ref="W6:W9"/>
    <mergeCell ref="J7:K8"/>
    <mergeCell ref="L7:M8"/>
    <mergeCell ref="N7:O8"/>
    <mergeCell ref="P7:Q8"/>
    <mergeCell ref="R7:S8"/>
    <mergeCell ref="T7:U7"/>
    <mergeCell ref="T8:U8"/>
    <mergeCell ref="C421:D421"/>
    <mergeCell ref="B368:B369"/>
    <mergeCell ref="G372:G374"/>
    <mergeCell ref="G375:G376"/>
    <mergeCell ref="G377:G378"/>
    <mergeCell ref="G382:G383"/>
    <mergeCell ref="G386:G387"/>
    <mergeCell ref="G424:G428"/>
    <mergeCell ref="G395:G397"/>
    <mergeCell ref="G399:G400"/>
    <mergeCell ref="G402:G409"/>
    <mergeCell ref="G415:G416"/>
    <mergeCell ref="G417:G418"/>
  </mergeCells>
  <pageMargins left="0.34" right="0.74803149606299213" top="0.23622047244094491" bottom="0.51181102362204722" header="0.31496062992125984" footer="0.31496062992125984"/>
  <pageSetup paperSize="5" scale="6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72"/>
  <sheetViews>
    <sheetView topLeftCell="C1" workbookViewId="0">
      <selection activeCell="E8" sqref="E8"/>
    </sheetView>
  </sheetViews>
  <sheetFormatPr defaultColWidth="9" defaultRowHeight="15"/>
  <cols>
    <col min="1" max="1" width="4.28515625" style="431" customWidth="1"/>
    <col min="2" max="2" width="34.28515625" style="434" customWidth="1"/>
    <col min="3" max="3" width="40.28515625" style="433" customWidth="1"/>
    <col min="4" max="4" width="3.28515625" style="434" customWidth="1"/>
    <col min="5" max="5" width="58.42578125" style="435" customWidth="1"/>
    <col min="6" max="6" width="2.85546875" style="434" customWidth="1"/>
    <col min="7" max="7" width="49.28515625" style="435" customWidth="1"/>
    <col min="8" max="8" width="9" style="433"/>
    <col min="9" max="9" width="57.7109375" style="433" customWidth="1"/>
    <col min="10" max="16384" width="9" style="433"/>
  </cols>
  <sheetData>
    <row r="1" spans="1:8">
      <c r="B1" s="432" t="s">
        <v>694</v>
      </c>
    </row>
    <row r="2" spans="1:8" ht="15.75" thickBot="1"/>
    <row r="3" spans="1:8" ht="16.5" thickTop="1" thickBot="1">
      <c r="A3" s="436" t="s">
        <v>237</v>
      </c>
      <c r="B3" s="437" t="s">
        <v>695</v>
      </c>
      <c r="C3" s="438" t="s">
        <v>696</v>
      </c>
      <c r="D3" s="644" t="s">
        <v>697</v>
      </c>
      <c r="E3" s="645"/>
      <c r="F3" s="646" t="s">
        <v>698</v>
      </c>
      <c r="G3" s="646"/>
      <c r="H3" s="439" t="s">
        <v>699</v>
      </c>
    </row>
    <row r="4" spans="1:8" ht="45.75" thickTop="1">
      <c r="A4" s="440">
        <v>1</v>
      </c>
      <c r="B4" s="441" t="s">
        <v>700</v>
      </c>
      <c r="C4" s="442" t="s">
        <v>569</v>
      </c>
      <c r="D4" s="647" t="s">
        <v>701</v>
      </c>
      <c r="E4" s="648"/>
      <c r="F4" s="649" t="s">
        <v>702</v>
      </c>
      <c r="G4" s="649"/>
      <c r="H4" s="443"/>
    </row>
    <row r="5" spans="1:8" ht="17.25" thickBot="1">
      <c r="A5" s="444"/>
      <c r="B5" s="445"/>
      <c r="C5" s="446"/>
      <c r="D5" s="447">
        <v>1</v>
      </c>
      <c r="E5" s="448" t="s">
        <v>703</v>
      </c>
      <c r="F5" s="449">
        <v>1</v>
      </c>
      <c r="G5" s="450" t="s">
        <v>702</v>
      </c>
      <c r="H5" s="451"/>
    </row>
    <row r="6" spans="1:8">
      <c r="A6" s="444"/>
      <c r="B6" s="452"/>
      <c r="C6" s="446"/>
      <c r="D6" s="640" t="s">
        <v>704</v>
      </c>
      <c r="E6" s="641"/>
      <c r="F6" s="631" t="s">
        <v>571</v>
      </c>
      <c r="G6" s="631"/>
      <c r="H6" s="443"/>
    </row>
    <row r="7" spans="1:8" ht="30">
      <c r="A7" s="444"/>
      <c r="B7" s="452"/>
      <c r="C7" s="446"/>
      <c r="D7" s="453">
        <v>1</v>
      </c>
      <c r="E7" s="454" t="s">
        <v>573</v>
      </c>
      <c r="F7" s="455">
        <v>1</v>
      </c>
      <c r="G7" s="456" t="s">
        <v>705</v>
      </c>
      <c r="H7" s="457"/>
    </row>
    <row r="8" spans="1:8">
      <c r="A8" s="444"/>
      <c r="B8" s="452"/>
      <c r="C8" s="446"/>
      <c r="D8" s="453"/>
      <c r="E8" s="454"/>
      <c r="F8" s="455"/>
      <c r="G8" s="456"/>
      <c r="H8" s="457"/>
    </row>
    <row r="9" spans="1:8">
      <c r="A9" s="444"/>
      <c r="B9" s="458"/>
      <c r="C9" s="459"/>
      <c r="D9" s="460">
        <v>2</v>
      </c>
      <c r="E9" s="454" t="s">
        <v>576</v>
      </c>
      <c r="F9" s="455">
        <v>1</v>
      </c>
      <c r="G9" s="456" t="s">
        <v>706</v>
      </c>
      <c r="H9" s="457"/>
    </row>
    <row r="10" spans="1:8">
      <c r="A10" s="444"/>
      <c r="B10" s="458"/>
      <c r="C10" s="459"/>
      <c r="D10" s="460"/>
      <c r="E10" s="454"/>
      <c r="F10" s="455">
        <v>2</v>
      </c>
      <c r="G10" s="456" t="s">
        <v>707</v>
      </c>
      <c r="H10" s="457"/>
    </row>
    <row r="11" spans="1:8">
      <c r="A11" s="444"/>
      <c r="B11" s="458"/>
      <c r="C11" s="459"/>
      <c r="D11" s="460"/>
      <c r="E11" s="454"/>
      <c r="F11" s="461"/>
      <c r="G11" s="462"/>
      <c r="H11" s="457"/>
    </row>
    <row r="12" spans="1:8" ht="30">
      <c r="A12" s="444"/>
      <c r="B12" s="458"/>
      <c r="C12" s="459"/>
      <c r="D12" s="460">
        <v>3</v>
      </c>
      <c r="E12" s="454" t="s">
        <v>581</v>
      </c>
      <c r="F12" s="463">
        <v>1</v>
      </c>
      <c r="G12" s="456" t="s">
        <v>708</v>
      </c>
      <c r="H12" s="457"/>
    </row>
    <row r="13" spans="1:8">
      <c r="A13" s="444"/>
      <c r="B13" s="458"/>
      <c r="C13" s="459"/>
      <c r="D13" s="460"/>
      <c r="E13" s="454"/>
      <c r="F13" s="464"/>
      <c r="G13" s="465"/>
      <c r="H13" s="457"/>
    </row>
    <row r="14" spans="1:8">
      <c r="A14" s="444"/>
      <c r="B14" s="466"/>
      <c r="C14" s="459"/>
      <c r="D14" s="460">
        <v>4</v>
      </c>
      <c r="E14" s="454" t="s">
        <v>587</v>
      </c>
      <c r="F14" s="467">
        <v>1</v>
      </c>
      <c r="G14" s="468" t="s">
        <v>588</v>
      </c>
      <c r="H14" s="457"/>
    </row>
    <row r="15" spans="1:8" ht="15.75" thickBot="1">
      <c r="A15" s="444"/>
      <c r="B15" s="466"/>
      <c r="C15" s="459"/>
      <c r="D15" s="469"/>
      <c r="E15" s="448"/>
      <c r="F15" s="449">
        <v>2</v>
      </c>
      <c r="G15" s="450" t="s">
        <v>709</v>
      </c>
      <c r="H15" s="451"/>
    </row>
    <row r="16" spans="1:8">
      <c r="A16" s="444"/>
      <c r="B16" s="466"/>
      <c r="C16" s="459"/>
      <c r="D16" s="640" t="s">
        <v>710</v>
      </c>
      <c r="E16" s="641"/>
      <c r="F16" s="631" t="s">
        <v>593</v>
      </c>
      <c r="G16" s="631"/>
      <c r="H16" s="443"/>
    </row>
    <row r="17" spans="1:8">
      <c r="A17" s="444"/>
      <c r="B17" s="452"/>
      <c r="C17" s="446"/>
      <c r="D17" s="453">
        <v>1</v>
      </c>
      <c r="E17" s="454" t="s">
        <v>367</v>
      </c>
      <c r="F17" s="455">
        <v>1</v>
      </c>
      <c r="G17" s="456" t="s">
        <v>711</v>
      </c>
      <c r="H17" s="457"/>
    </row>
    <row r="18" spans="1:8">
      <c r="A18" s="444"/>
      <c r="B18" s="452"/>
      <c r="C18" s="446"/>
      <c r="D18" s="453"/>
      <c r="E18" s="454"/>
      <c r="F18" s="455"/>
      <c r="G18" s="456"/>
      <c r="H18" s="457"/>
    </row>
    <row r="19" spans="1:8" ht="30">
      <c r="A19" s="444"/>
      <c r="B19" s="452"/>
      <c r="C19" s="446"/>
      <c r="D19" s="453">
        <v>2</v>
      </c>
      <c r="E19" s="454" t="s">
        <v>597</v>
      </c>
      <c r="F19" s="455">
        <v>1</v>
      </c>
      <c r="G19" s="456" t="s">
        <v>712</v>
      </c>
      <c r="H19" s="457"/>
    </row>
    <row r="20" spans="1:8">
      <c r="A20" s="444"/>
      <c r="B20" s="452"/>
      <c r="C20" s="446"/>
      <c r="D20" s="470"/>
      <c r="E20" s="471"/>
      <c r="F20" s="461"/>
      <c r="G20" s="462"/>
      <c r="H20" s="457"/>
    </row>
    <row r="21" spans="1:8" ht="30.75" thickBot="1">
      <c r="A21" s="444"/>
      <c r="B21" s="452"/>
      <c r="C21" s="446"/>
      <c r="D21" s="447">
        <v>3</v>
      </c>
      <c r="E21" s="448" t="s">
        <v>601</v>
      </c>
      <c r="F21" s="449">
        <v>1</v>
      </c>
      <c r="G21" s="450" t="s">
        <v>713</v>
      </c>
      <c r="H21" s="457"/>
    </row>
    <row r="22" spans="1:8" ht="27.95" customHeight="1">
      <c r="A22" s="444"/>
      <c r="B22" s="452"/>
      <c r="C22" s="446"/>
      <c r="D22" s="642" t="s">
        <v>714</v>
      </c>
      <c r="E22" s="643"/>
      <c r="F22" s="631" t="s">
        <v>607</v>
      </c>
      <c r="G22" s="631"/>
      <c r="H22" s="457"/>
    </row>
    <row r="23" spans="1:8" ht="30">
      <c r="A23" s="444"/>
      <c r="B23" s="452"/>
      <c r="C23" s="446"/>
      <c r="D23" s="453">
        <v>1</v>
      </c>
      <c r="E23" s="472" t="s">
        <v>715</v>
      </c>
      <c r="F23" s="473">
        <v>1</v>
      </c>
      <c r="G23" s="456" t="s">
        <v>610</v>
      </c>
      <c r="H23" s="457"/>
    </row>
    <row r="24" spans="1:8">
      <c r="A24" s="444"/>
      <c r="B24" s="452"/>
      <c r="C24" s="446"/>
      <c r="D24" s="474"/>
      <c r="E24" s="475"/>
      <c r="F24" s="476"/>
      <c r="G24" s="468"/>
      <c r="H24" s="457"/>
    </row>
    <row r="25" spans="1:8">
      <c r="A25" s="444"/>
      <c r="B25" s="452"/>
      <c r="C25" s="446"/>
      <c r="D25" s="474">
        <v>2</v>
      </c>
      <c r="E25" s="475" t="s">
        <v>612</v>
      </c>
      <c r="F25" s="476">
        <v>1</v>
      </c>
      <c r="G25" s="468" t="s">
        <v>716</v>
      </c>
      <c r="H25" s="457"/>
    </row>
    <row r="26" spans="1:8" ht="30">
      <c r="A26" s="444"/>
      <c r="B26" s="452"/>
      <c r="C26" s="446"/>
      <c r="D26" s="453"/>
      <c r="E26" s="472"/>
      <c r="F26" s="473">
        <v>2</v>
      </c>
      <c r="G26" s="456" t="s">
        <v>717</v>
      </c>
      <c r="H26" s="457"/>
    </row>
    <row r="27" spans="1:8">
      <c r="A27" s="444"/>
      <c r="B27" s="452"/>
      <c r="C27" s="446"/>
      <c r="D27" s="453"/>
      <c r="E27" s="472"/>
      <c r="F27" s="473"/>
      <c r="G27" s="456"/>
      <c r="H27" s="457"/>
    </row>
    <row r="28" spans="1:8">
      <c r="A28" s="444"/>
      <c r="B28" s="477"/>
      <c r="C28" s="446"/>
      <c r="D28" s="453">
        <v>3</v>
      </c>
      <c r="E28" s="472" t="s">
        <v>421</v>
      </c>
      <c r="F28" s="473">
        <v>1</v>
      </c>
      <c r="G28" s="456" t="s">
        <v>620</v>
      </c>
      <c r="H28" s="457"/>
    </row>
    <row r="29" spans="1:8">
      <c r="A29" s="444"/>
      <c r="B29" s="477"/>
      <c r="C29" s="446"/>
      <c r="D29" s="453"/>
      <c r="E29" s="472"/>
      <c r="F29" s="473"/>
      <c r="G29" s="456"/>
      <c r="H29" s="457"/>
    </row>
    <row r="30" spans="1:8">
      <c r="A30" s="444"/>
      <c r="B30" s="452"/>
      <c r="C30" s="446"/>
      <c r="D30" s="453">
        <v>4</v>
      </c>
      <c r="E30" s="472" t="s">
        <v>622</v>
      </c>
      <c r="F30" s="473">
        <v>1</v>
      </c>
      <c r="G30" s="456" t="s">
        <v>623</v>
      </c>
      <c r="H30" s="457"/>
    </row>
    <row r="31" spans="1:8">
      <c r="A31" s="478"/>
      <c r="B31" s="479"/>
      <c r="C31" s="480"/>
      <c r="D31" s="470"/>
      <c r="E31" s="481"/>
      <c r="F31" s="482"/>
      <c r="G31" s="462"/>
      <c r="H31" s="457"/>
    </row>
    <row r="32" spans="1:8" ht="30.75" thickBot="1">
      <c r="A32" s="483"/>
      <c r="B32" s="484"/>
      <c r="C32" s="485"/>
      <c r="D32" s="447">
        <v>5</v>
      </c>
      <c r="E32" s="486" t="s">
        <v>718</v>
      </c>
      <c r="F32" s="487">
        <v>1</v>
      </c>
      <c r="G32" s="450" t="s">
        <v>618</v>
      </c>
      <c r="H32" s="488"/>
    </row>
    <row r="33" spans="1:9" ht="57" customHeight="1">
      <c r="A33" s="440">
        <v>2</v>
      </c>
      <c r="B33" s="489" t="s">
        <v>330</v>
      </c>
      <c r="C33" s="490" t="s">
        <v>719</v>
      </c>
      <c r="D33" s="621" t="s">
        <v>720</v>
      </c>
      <c r="E33" s="622"/>
      <c r="F33" s="631" t="s">
        <v>721</v>
      </c>
      <c r="G33" s="631"/>
      <c r="H33" s="634" t="s">
        <v>722</v>
      </c>
      <c r="I33" s="433" t="s">
        <v>723</v>
      </c>
    </row>
    <row r="34" spans="1:9" ht="110.25" customHeight="1">
      <c r="A34" s="444"/>
      <c r="B34" s="491"/>
      <c r="C34" s="492" t="s">
        <v>724</v>
      </c>
      <c r="D34" s="453">
        <v>1</v>
      </c>
      <c r="E34" s="472" t="s">
        <v>725</v>
      </c>
      <c r="F34" s="473">
        <v>1</v>
      </c>
      <c r="G34" s="456" t="s">
        <v>638</v>
      </c>
      <c r="H34" s="628"/>
    </row>
    <row r="35" spans="1:9">
      <c r="A35" s="444"/>
      <c r="B35" s="493"/>
      <c r="C35" s="494"/>
      <c r="D35" s="495"/>
      <c r="E35" s="472"/>
      <c r="F35" s="473">
        <v>2</v>
      </c>
      <c r="G35" s="456" t="s">
        <v>640</v>
      </c>
      <c r="H35" s="628"/>
    </row>
    <row r="36" spans="1:9" ht="15.75" thickBot="1">
      <c r="A36" s="483"/>
      <c r="B36" s="496"/>
      <c r="C36" s="497"/>
      <c r="D36" s="498"/>
      <c r="E36" s="486"/>
      <c r="F36" s="499">
        <v>3</v>
      </c>
      <c r="G36" s="500" t="s">
        <v>726</v>
      </c>
      <c r="H36" s="627"/>
    </row>
    <row r="37" spans="1:9" ht="34.5" customHeight="1">
      <c r="A37" s="440"/>
      <c r="B37" s="501"/>
      <c r="C37" s="502"/>
      <c r="D37" s="635" t="s">
        <v>727</v>
      </c>
      <c r="E37" s="636"/>
      <c r="F37" s="503"/>
      <c r="G37" s="504" t="s">
        <v>73</v>
      </c>
      <c r="H37" s="634" t="s">
        <v>728</v>
      </c>
    </row>
    <row r="38" spans="1:9" ht="30">
      <c r="A38" s="444"/>
      <c r="B38" s="466"/>
      <c r="C38" s="446"/>
      <c r="D38" s="505">
        <v>1</v>
      </c>
      <c r="E38" s="506" t="s">
        <v>729</v>
      </c>
      <c r="F38" s="503">
        <v>1</v>
      </c>
      <c r="G38" s="507" t="s">
        <v>648</v>
      </c>
      <c r="H38" s="637"/>
    </row>
    <row r="39" spans="1:9">
      <c r="A39" s="444"/>
      <c r="B39" s="466"/>
      <c r="C39" s="446"/>
      <c r="D39" s="505"/>
      <c r="E39" s="506"/>
      <c r="F39" s="503">
        <v>2</v>
      </c>
      <c r="G39" s="504" t="s">
        <v>66</v>
      </c>
      <c r="H39" s="637"/>
    </row>
    <row r="40" spans="1:9">
      <c r="A40" s="444"/>
      <c r="B40" s="466"/>
      <c r="C40" s="446"/>
      <c r="D40" s="508"/>
      <c r="E40" s="509"/>
      <c r="F40" s="510"/>
      <c r="G40" s="511"/>
      <c r="H40" s="638"/>
    </row>
    <row r="41" spans="1:9" ht="30.95" customHeight="1">
      <c r="A41" s="444"/>
      <c r="B41" s="466"/>
      <c r="C41" s="446"/>
      <c r="D41" s="639" t="s">
        <v>730</v>
      </c>
      <c r="E41" s="622"/>
      <c r="F41" s="512" t="s">
        <v>651</v>
      </c>
      <c r="G41" s="512"/>
      <c r="H41" s="634" t="s">
        <v>731</v>
      </c>
    </row>
    <row r="42" spans="1:9" ht="30">
      <c r="A42" s="444"/>
      <c r="B42" s="466"/>
      <c r="C42" s="446"/>
      <c r="D42" s="495">
        <v>1</v>
      </c>
      <c r="E42" s="472" t="s">
        <v>732</v>
      </c>
      <c r="F42" s="473">
        <v>1</v>
      </c>
      <c r="G42" s="456" t="s">
        <v>733</v>
      </c>
      <c r="H42" s="628"/>
    </row>
    <row r="43" spans="1:9">
      <c r="A43" s="444"/>
      <c r="B43" s="466"/>
      <c r="C43" s="446"/>
      <c r="D43" s="495"/>
      <c r="E43" s="472"/>
      <c r="F43" s="473">
        <v>2</v>
      </c>
      <c r="G43" s="456" t="s">
        <v>57</v>
      </c>
      <c r="H43" s="628"/>
    </row>
    <row r="44" spans="1:9" ht="30.75" thickBot="1">
      <c r="A44" s="483"/>
      <c r="B44" s="513"/>
      <c r="C44" s="514"/>
      <c r="D44" s="495"/>
      <c r="E44" s="472"/>
      <c r="F44" s="473">
        <v>3</v>
      </c>
      <c r="G44" s="456" t="s">
        <v>656</v>
      </c>
      <c r="H44" s="628"/>
    </row>
    <row r="45" spans="1:9">
      <c r="A45" s="515"/>
      <c r="B45" s="516"/>
      <c r="C45" s="517"/>
      <c r="D45" s="518"/>
      <c r="E45" s="506"/>
      <c r="F45" s="473">
        <v>4</v>
      </c>
      <c r="G45" s="519" t="s">
        <v>50</v>
      </c>
      <c r="H45" s="628"/>
    </row>
    <row r="46" spans="1:9">
      <c r="A46" s="515"/>
      <c r="B46" s="516"/>
      <c r="C46" s="517"/>
      <c r="D46" s="518"/>
      <c r="E46" s="506"/>
      <c r="F46" s="473">
        <v>6</v>
      </c>
      <c r="G46" s="520" t="s">
        <v>734</v>
      </c>
      <c r="H46" s="628"/>
    </row>
    <row r="47" spans="1:9" ht="30">
      <c r="A47" s="515"/>
      <c r="B47" s="516"/>
      <c r="C47" s="517"/>
      <c r="D47" s="518"/>
      <c r="E47" s="506"/>
      <c r="F47" s="473">
        <v>5</v>
      </c>
      <c r="G47" s="521" t="s">
        <v>735</v>
      </c>
      <c r="H47" s="628"/>
    </row>
    <row r="48" spans="1:9" ht="17.25" customHeight="1">
      <c r="A48" s="515"/>
      <c r="B48" s="516"/>
      <c r="C48" s="517"/>
      <c r="D48" s="518"/>
      <c r="E48" s="481"/>
      <c r="F48" s="473">
        <v>7</v>
      </c>
      <c r="G48" s="522" t="s">
        <v>736</v>
      </c>
      <c r="H48" s="628"/>
    </row>
    <row r="49" spans="1:8">
      <c r="A49" s="515"/>
      <c r="B49" s="523"/>
      <c r="C49" s="524"/>
      <c r="D49" s="525"/>
      <c r="E49" s="526"/>
      <c r="F49" s="473">
        <v>8</v>
      </c>
      <c r="G49" s="527" t="s">
        <v>737</v>
      </c>
      <c r="H49" s="627"/>
    </row>
    <row r="50" spans="1:8">
      <c r="A50" s="515"/>
      <c r="B50" s="516"/>
      <c r="C50" s="517"/>
      <c r="D50" s="518"/>
      <c r="E50" s="506"/>
      <c r="F50" s="528"/>
      <c r="G50" s="504"/>
      <c r="H50" s="443"/>
    </row>
    <row r="51" spans="1:8" ht="60">
      <c r="A51" s="440">
        <v>3</v>
      </c>
      <c r="B51" s="489" t="s">
        <v>325</v>
      </c>
      <c r="C51" s="490" t="s">
        <v>738</v>
      </c>
      <c r="D51" s="629" t="s">
        <v>739</v>
      </c>
      <c r="E51" s="630"/>
      <c r="F51" s="631" t="s">
        <v>740</v>
      </c>
      <c r="G51" s="631"/>
      <c r="H51" s="529"/>
    </row>
    <row r="52" spans="1:8" ht="45" customHeight="1">
      <c r="A52" s="444"/>
      <c r="B52" s="466"/>
      <c r="C52" s="446"/>
      <c r="D52" s="530">
        <v>1</v>
      </c>
      <c r="E52" s="526" t="s">
        <v>741</v>
      </c>
      <c r="F52" s="531">
        <v>1</v>
      </c>
      <c r="G52" s="532" t="s">
        <v>742</v>
      </c>
      <c r="H52" s="533" t="s">
        <v>743</v>
      </c>
    </row>
    <row r="53" spans="1:8">
      <c r="A53" s="444"/>
      <c r="B53" s="466"/>
      <c r="C53" s="446"/>
      <c r="D53" s="474"/>
      <c r="E53" s="475"/>
      <c r="F53" s="534"/>
      <c r="G53" s="465"/>
      <c r="H53" s="535"/>
    </row>
    <row r="54" spans="1:8" ht="23.25" customHeight="1">
      <c r="A54" s="444"/>
      <c r="B54" s="536"/>
      <c r="C54" s="446"/>
      <c r="D54" s="453">
        <v>2</v>
      </c>
      <c r="E54" s="472" t="s">
        <v>111</v>
      </c>
      <c r="F54" s="473">
        <v>1</v>
      </c>
      <c r="G54" s="456" t="s">
        <v>106</v>
      </c>
      <c r="H54" s="626" t="s">
        <v>743</v>
      </c>
    </row>
    <row r="55" spans="1:8" ht="30">
      <c r="A55" s="444"/>
      <c r="B55" s="536"/>
      <c r="C55" s="446"/>
      <c r="D55" s="453"/>
      <c r="E55" s="472"/>
      <c r="F55" s="473">
        <v>2</v>
      </c>
      <c r="G55" s="456" t="s">
        <v>744</v>
      </c>
      <c r="H55" s="628"/>
    </row>
    <row r="56" spans="1:8" ht="24.75" customHeight="1">
      <c r="A56" s="444"/>
      <c r="B56" s="536"/>
      <c r="C56" s="446"/>
      <c r="D56" s="474"/>
      <c r="E56" s="475"/>
      <c r="F56" s="537">
        <v>3</v>
      </c>
      <c r="G56" s="520" t="s">
        <v>686</v>
      </c>
      <c r="H56" s="628"/>
    </row>
    <row r="57" spans="1:8" ht="30">
      <c r="A57" s="444"/>
      <c r="B57" s="536"/>
      <c r="C57" s="446"/>
      <c r="D57" s="474"/>
      <c r="E57" s="475"/>
      <c r="F57" s="537">
        <v>4</v>
      </c>
      <c r="G57" s="521" t="s">
        <v>745</v>
      </c>
      <c r="H57" s="628"/>
    </row>
    <row r="58" spans="1:8" ht="23.25" customHeight="1">
      <c r="A58" s="444"/>
      <c r="B58" s="536"/>
      <c r="C58" s="538"/>
      <c r="D58" s="525"/>
      <c r="E58" s="509"/>
      <c r="F58" s="510">
        <v>5</v>
      </c>
      <c r="G58" s="527" t="s">
        <v>746</v>
      </c>
      <c r="H58" s="627"/>
    </row>
    <row r="59" spans="1:8">
      <c r="A59" s="440"/>
      <c r="B59" s="539"/>
      <c r="C59" s="502"/>
      <c r="D59" s="518"/>
      <c r="E59" s="506"/>
      <c r="F59" s="433"/>
      <c r="G59" s="433"/>
    </row>
    <row r="60" spans="1:8">
      <c r="A60" s="444"/>
      <c r="B60" s="536"/>
      <c r="C60" s="446"/>
      <c r="D60" s="530"/>
      <c r="E60" s="526"/>
      <c r="F60" s="540"/>
      <c r="G60" s="527"/>
      <c r="H60" s="451"/>
    </row>
    <row r="61" spans="1:8">
      <c r="A61" s="444"/>
      <c r="B61" s="536"/>
      <c r="C61" s="446"/>
      <c r="D61" s="518"/>
      <c r="E61" s="506"/>
      <c r="F61" s="503"/>
      <c r="G61" s="504"/>
      <c r="H61" s="541"/>
    </row>
    <row r="62" spans="1:8">
      <c r="A62" s="444"/>
      <c r="B62" s="452"/>
      <c r="C62" s="446"/>
      <c r="D62" s="629" t="s">
        <v>747</v>
      </c>
      <c r="E62" s="630"/>
      <c r="F62" s="631" t="s">
        <v>96</v>
      </c>
      <c r="G62" s="631"/>
      <c r="H62" s="632" t="s">
        <v>722</v>
      </c>
    </row>
    <row r="63" spans="1:8">
      <c r="A63" s="444"/>
      <c r="B63" s="542"/>
      <c r="C63" s="543"/>
      <c r="D63" s="544">
        <v>1</v>
      </c>
      <c r="E63" s="545" t="s">
        <v>98</v>
      </c>
      <c r="F63" s="546">
        <v>1</v>
      </c>
      <c r="G63" s="547" t="s">
        <v>693</v>
      </c>
      <c r="H63" s="633"/>
    </row>
    <row r="64" spans="1:8">
      <c r="A64" s="440"/>
      <c r="B64" s="548"/>
      <c r="C64" s="549"/>
      <c r="D64" s="550"/>
      <c r="E64" s="551"/>
      <c r="F64" s="552"/>
      <c r="G64" s="553"/>
      <c r="H64" s="457"/>
    </row>
    <row r="65" spans="1:8" ht="30">
      <c r="A65" s="440">
        <v>4</v>
      </c>
      <c r="B65" s="554" t="s">
        <v>333</v>
      </c>
      <c r="C65" s="490" t="s">
        <v>748</v>
      </c>
      <c r="D65" s="621" t="s">
        <v>749</v>
      </c>
      <c r="E65" s="622"/>
      <c r="F65" s="631" t="s">
        <v>750</v>
      </c>
      <c r="G65" s="631"/>
      <c r="H65" s="457"/>
    </row>
    <row r="66" spans="1:8" ht="45.75" thickBot="1">
      <c r="A66" s="483"/>
      <c r="B66" s="555"/>
      <c r="C66" s="485"/>
      <c r="D66" s="447">
        <v>1</v>
      </c>
      <c r="E66" s="486" t="s">
        <v>35</v>
      </c>
      <c r="F66" s="487"/>
      <c r="G66" s="556" t="s">
        <v>751</v>
      </c>
      <c r="H66" s="557" t="s">
        <v>722</v>
      </c>
    </row>
    <row r="67" spans="1:8" ht="60">
      <c r="A67" s="440">
        <v>5</v>
      </c>
      <c r="B67" s="489" t="s">
        <v>336</v>
      </c>
      <c r="C67" s="490" t="s">
        <v>752</v>
      </c>
      <c r="D67" s="621" t="s">
        <v>753</v>
      </c>
      <c r="E67" s="622"/>
      <c r="F67" s="623" t="s">
        <v>754</v>
      </c>
      <c r="G67" s="623"/>
      <c r="H67" s="558"/>
    </row>
    <row r="68" spans="1:8" ht="45">
      <c r="A68" s="444"/>
      <c r="B68" s="452"/>
      <c r="C68" s="446"/>
      <c r="D68" s="453">
        <v>1</v>
      </c>
      <c r="E68" s="472" t="s">
        <v>755</v>
      </c>
      <c r="F68" s="453">
        <v>1</v>
      </c>
      <c r="G68" s="456" t="s">
        <v>756</v>
      </c>
      <c r="H68" s="624" t="s">
        <v>731</v>
      </c>
    </row>
    <row r="69" spans="1:8">
      <c r="A69" s="444"/>
      <c r="B69" s="452"/>
      <c r="C69" s="446"/>
      <c r="D69" s="453"/>
      <c r="E69" s="472"/>
      <c r="F69" s="525">
        <v>2</v>
      </c>
      <c r="G69" s="559" t="s">
        <v>757</v>
      </c>
      <c r="H69" s="625"/>
    </row>
    <row r="70" spans="1:8">
      <c r="A70" s="444"/>
      <c r="B70" s="452"/>
      <c r="C70" s="446"/>
      <c r="D70" s="453"/>
      <c r="E70" s="472"/>
      <c r="F70" s="534"/>
      <c r="G70" s="468"/>
      <c r="H70" s="443"/>
    </row>
    <row r="71" spans="1:8" ht="45">
      <c r="A71" s="444"/>
      <c r="B71" s="452"/>
      <c r="C71" s="446"/>
      <c r="D71" s="453">
        <v>2</v>
      </c>
      <c r="E71" s="472" t="s">
        <v>5</v>
      </c>
      <c r="F71" s="534">
        <v>1</v>
      </c>
      <c r="G71" s="468" t="s">
        <v>758</v>
      </c>
      <c r="H71" s="626" t="s">
        <v>722</v>
      </c>
    </row>
    <row r="72" spans="1:8" ht="30">
      <c r="A72" s="560"/>
      <c r="B72" s="561"/>
      <c r="C72" s="562"/>
      <c r="D72" s="530"/>
      <c r="E72" s="526"/>
      <c r="F72" s="531">
        <v>2</v>
      </c>
      <c r="G72" s="532" t="s">
        <v>1</v>
      </c>
      <c r="H72" s="627"/>
    </row>
  </sheetData>
  <mergeCells count="29">
    <mergeCell ref="D3:E3"/>
    <mergeCell ref="F3:G3"/>
    <mergeCell ref="D4:E4"/>
    <mergeCell ref="F4:G4"/>
    <mergeCell ref="D6:E6"/>
    <mergeCell ref="F6:G6"/>
    <mergeCell ref="D51:E51"/>
    <mergeCell ref="F51:G51"/>
    <mergeCell ref="D16:E16"/>
    <mergeCell ref="F16:G16"/>
    <mergeCell ref="D22:E22"/>
    <mergeCell ref="F22:G22"/>
    <mergeCell ref="D33:E33"/>
    <mergeCell ref="F33:G33"/>
    <mergeCell ref="H33:H36"/>
    <mergeCell ref="D37:E37"/>
    <mergeCell ref="H37:H40"/>
    <mergeCell ref="D41:E41"/>
    <mergeCell ref="H41:H49"/>
    <mergeCell ref="D67:E67"/>
    <mergeCell ref="F67:G67"/>
    <mergeCell ref="H68:H69"/>
    <mergeCell ref="H71:H72"/>
    <mergeCell ref="H54:H58"/>
    <mergeCell ref="D62:E62"/>
    <mergeCell ref="F62:G62"/>
    <mergeCell ref="H62:H63"/>
    <mergeCell ref="D65:E65"/>
    <mergeCell ref="F65:G65"/>
  </mergeCells>
  <printOptions horizontalCentered="1"/>
  <pageMargins left="0.31496062992125984" right="0.70866141732283472" top="0.74803149606299213" bottom="0.74803149606299213" header="0.31496062992125984" footer="0.31496062992125984"/>
  <pageSetup paperSize="5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X72"/>
  <sheetViews>
    <sheetView workbookViewId="0">
      <selection activeCell="C13" sqref="C13"/>
    </sheetView>
  </sheetViews>
  <sheetFormatPr defaultRowHeight="12"/>
  <cols>
    <col min="1" max="1" width="28.42578125" style="3" customWidth="1"/>
    <col min="2" max="2" width="8.28515625" style="3" customWidth="1"/>
    <col min="3" max="3" width="6.7109375" style="3" bestFit="1" customWidth="1"/>
    <col min="4" max="7" width="6.7109375" style="2" bestFit="1" customWidth="1"/>
    <col min="8" max="8" width="8.7109375" style="2" customWidth="1"/>
    <col min="9" max="9" width="21.85546875" style="3" customWidth="1"/>
    <col min="10" max="10" width="22.5703125" style="3" customWidth="1"/>
    <col min="11" max="11" width="9" style="3" customWidth="1"/>
    <col min="12" max="12" width="6.7109375" style="3" bestFit="1" customWidth="1"/>
    <col min="13" max="16" width="6.7109375" style="2" bestFit="1" customWidth="1"/>
    <col min="17" max="17" width="8.42578125" style="2" customWidth="1"/>
    <col min="18" max="18" width="18.42578125" style="3" customWidth="1"/>
    <col min="19" max="19" width="20" style="3" customWidth="1"/>
    <col min="20" max="20" width="7.28515625" style="3" customWidth="1"/>
    <col min="21" max="25" width="6.7109375" style="2" bestFit="1" customWidth="1"/>
    <col min="26" max="26" width="9" style="2" customWidth="1"/>
    <col min="27" max="27" width="25.140625" style="3" customWidth="1"/>
    <col min="28" max="28" width="23.85546875" style="3" customWidth="1"/>
    <col min="29" max="29" width="22.85546875" style="3" customWidth="1"/>
    <col min="30" max="30" width="25.42578125" style="3" customWidth="1"/>
    <col min="31" max="31" width="9" style="3" customWidth="1"/>
    <col min="32" max="36" width="6.7109375" style="2" bestFit="1" customWidth="1"/>
    <col min="37" max="37" width="21" style="1" customWidth="1"/>
    <col min="38" max="38" width="20.7109375" style="1" customWidth="1"/>
    <col min="39" max="43" width="6.7109375" style="2" bestFit="1" customWidth="1"/>
    <col min="44" max="44" width="30.28515625" style="1" customWidth="1"/>
    <col min="45" max="45" width="22.85546875" style="1" customWidth="1"/>
    <col min="46" max="50" width="6.7109375" style="2" bestFit="1" customWidth="1"/>
    <col min="51" max="16384" width="9.140625" style="1"/>
  </cols>
  <sheetData>
    <row r="1" spans="1:38" s="67" customFormat="1" ht="24.95" customHeight="1">
      <c r="M1" s="72"/>
      <c r="N1" s="72"/>
      <c r="O1" s="72"/>
      <c r="P1" s="72"/>
      <c r="Q1" s="72"/>
      <c r="R1" s="72"/>
      <c r="S1" s="72"/>
    </row>
    <row r="2" spans="1:38" s="67" customFormat="1" ht="24.95" customHeight="1">
      <c r="M2" s="72"/>
      <c r="N2" s="72"/>
      <c r="O2" s="72"/>
      <c r="P2" s="72"/>
      <c r="Q2" s="72"/>
      <c r="R2" s="72"/>
      <c r="S2" s="72"/>
    </row>
    <row r="3" spans="1:38" s="67" customFormat="1" ht="53.25" customHeight="1">
      <c r="M3" s="72"/>
      <c r="N3" s="72"/>
      <c r="O3" s="72"/>
      <c r="P3" s="72"/>
      <c r="Q3" s="72"/>
      <c r="R3" s="72"/>
      <c r="S3" s="72"/>
    </row>
    <row r="4" spans="1:38" s="67" customFormat="1" ht="53.25" customHeight="1">
      <c r="M4" s="72"/>
      <c r="N4" s="72"/>
      <c r="O4" s="72"/>
      <c r="P4" s="72"/>
      <c r="Q4" s="72"/>
      <c r="R4" s="72"/>
      <c r="S4" s="72"/>
    </row>
    <row r="5" spans="1:38" s="67" customFormat="1" ht="15" customHeight="1">
      <c r="A5" s="68"/>
      <c r="B5" s="71" t="s">
        <v>136</v>
      </c>
      <c r="C5" s="70" t="s">
        <v>135</v>
      </c>
      <c r="D5" s="68"/>
      <c r="E5" s="68"/>
      <c r="F5" s="68"/>
      <c r="G5" s="68"/>
      <c r="H5" s="68"/>
      <c r="I5" s="68"/>
      <c r="J5" s="68"/>
      <c r="K5" s="68"/>
      <c r="L5" s="68"/>
      <c r="M5" s="69"/>
      <c r="N5" s="69"/>
      <c r="O5" s="69"/>
      <c r="P5" s="69"/>
      <c r="Q5" s="69"/>
      <c r="R5" s="69"/>
      <c r="S5" s="69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</row>
    <row r="6" spans="1:38" s="67" customFormat="1" ht="15" customHeight="1">
      <c r="A6" s="68"/>
      <c r="B6" s="71" t="s">
        <v>134</v>
      </c>
      <c r="C6" s="70" t="s">
        <v>133</v>
      </c>
      <c r="D6" s="68"/>
      <c r="E6" s="68"/>
      <c r="F6" s="68"/>
      <c r="G6" s="68"/>
      <c r="H6" s="68"/>
      <c r="I6" s="68"/>
      <c r="J6" s="68"/>
      <c r="K6" s="68"/>
      <c r="L6" s="68"/>
      <c r="M6" s="69"/>
      <c r="N6" s="69"/>
      <c r="O6" s="69"/>
      <c r="P6" s="69"/>
      <c r="Q6" s="69"/>
      <c r="R6" s="69"/>
      <c r="S6" s="69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</row>
    <row r="7" spans="1:38" s="1" customFormat="1">
      <c r="A7" s="6"/>
      <c r="B7" s="6" t="s">
        <v>132</v>
      </c>
      <c r="C7" s="66" t="s">
        <v>131</v>
      </c>
      <c r="D7" s="65"/>
      <c r="E7" s="65"/>
      <c r="F7" s="65"/>
      <c r="G7" s="65"/>
      <c r="H7" s="65"/>
      <c r="I7" s="6"/>
      <c r="J7" s="6"/>
      <c r="K7" s="6"/>
      <c r="L7" s="6"/>
      <c r="M7" s="5"/>
      <c r="N7" s="5"/>
      <c r="O7" s="5"/>
      <c r="P7" s="5"/>
      <c r="Q7" s="5"/>
      <c r="R7" s="6"/>
      <c r="S7" s="6"/>
      <c r="T7" s="6"/>
      <c r="U7" s="5"/>
      <c r="V7" s="5"/>
      <c r="W7" s="5"/>
      <c r="X7" s="5"/>
      <c r="Y7" s="5"/>
      <c r="Z7" s="5"/>
      <c r="AA7" s="6"/>
      <c r="AB7" s="6"/>
      <c r="AC7" s="6"/>
      <c r="AD7" s="6"/>
      <c r="AE7" s="6"/>
      <c r="AF7" s="5"/>
      <c r="AG7" s="5"/>
      <c r="AH7" s="5"/>
      <c r="AI7" s="5"/>
      <c r="AJ7" s="5"/>
      <c r="AK7" s="4"/>
      <c r="AL7" s="4"/>
    </row>
    <row r="8" spans="1:38" s="1" customFormat="1">
      <c r="A8" s="6"/>
      <c r="B8" s="6"/>
      <c r="C8" s="6"/>
      <c r="D8" s="5"/>
      <c r="E8" s="5"/>
      <c r="F8" s="5"/>
      <c r="G8" s="5"/>
      <c r="H8" s="5"/>
      <c r="I8" s="6"/>
      <c r="J8" s="6"/>
      <c r="K8" s="6"/>
      <c r="L8" s="6"/>
      <c r="M8" s="5"/>
      <c r="N8" s="5"/>
      <c r="O8" s="5"/>
      <c r="P8" s="5"/>
      <c r="Q8" s="5"/>
      <c r="R8" s="6"/>
      <c r="S8" s="6"/>
      <c r="T8" s="6"/>
      <c r="U8" s="5"/>
      <c r="V8" s="5"/>
      <c r="W8" s="5"/>
      <c r="X8" s="5"/>
      <c r="Y8" s="5"/>
      <c r="Z8" s="5"/>
      <c r="AA8" s="6"/>
      <c r="AB8" s="6"/>
      <c r="AC8" s="6"/>
      <c r="AD8" s="6"/>
      <c r="AE8" s="6"/>
      <c r="AF8" s="5"/>
      <c r="AG8" s="5"/>
      <c r="AH8" s="5"/>
      <c r="AI8" s="5"/>
      <c r="AJ8" s="5"/>
      <c r="AK8" s="4"/>
      <c r="AL8" s="4"/>
    </row>
    <row r="9" spans="1:38" s="1" customFormat="1" ht="24">
      <c r="A9" s="53" t="s">
        <v>130</v>
      </c>
      <c r="B9" s="64"/>
      <c r="C9" s="63"/>
      <c r="D9" s="63"/>
      <c r="E9" s="63"/>
      <c r="F9" s="63"/>
      <c r="G9" s="62"/>
      <c r="H9" s="5"/>
      <c r="I9" s="53" t="s">
        <v>129</v>
      </c>
      <c r="J9" s="52"/>
      <c r="K9" s="52"/>
      <c r="L9" s="29"/>
      <c r="M9" s="24"/>
      <c r="N9" s="24"/>
      <c r="O9" s="24"/>
      <c r="P9" s="23"/>
      <c r="Q9" s="5"/>
      <c r="R9" s="26" t="s">
        <v>32</v>
      </c>
      <c r="S9" s="29"/>
      <c r="T9" s="29"/>
      <c r="U9" s="24"/>
      <c r="V9" s="24"/>
      <c r="W9" s="24"/>
      <c r="X9" s="24"/>
      <c r="Y9" s="23"/>
      <c r="Z9" s="5"/>
      <c r="AA9" s="51" t="s">
        <v>31</v>
      </c>
      <c r="AB9" s="29"/>
      <c r="AC9" s="29"/>
      <c r="AD9" s="29"/>
      <c r="AE9" s="29"/>
      <c r="AF9" s="24"/>
      <c r="AG9" s="24"/>
      <c r="AH9" s="24"/>
      <c r="AI9" s="24"/>
      <c r="AJ9" s="23"/>
      <c r="AK9" s="4"/>
      <c r="AL9" s="4"/>
    </row>
    <row r="10" spans="1:38" s="1" customFormat="1">
      <c r="A10" s="656" t="s">
        <v>128</v>
      </c>
      <c r="B10" s="657"/>
      <c r="C10" s="657"/>
      <c r="D10" s="657"/>
      <c r="E10" s="657"/>
      <c r="F10" s="657"/>
      <c r="G10" s="658"/>
      <c r="H10" s="5"/>
      <c r="I10" s="650" t="s">
        <v>127</v>
      </c>
      <c r="J10" s="651"/>
      <c r="K10" s="651"/>
      <c r="L10" s="651"/>
      <c r="M10" s="651"/>
      <c r="N10" s="651"/>
      <c r="O10" s="651"/>
      <c r="P10" s="652"/>
      <c r="Q10" s="5"/>
      <c r="R10" s="650" t="s">
        <v>126</v>
      </c>
      <c r="S10" s="651"/>
      <c r="T10" s="651"/>
      <c r="U10" s="651"/>
      <c r="V10" s="651"/>
      <c r="W10" s="651"/>
      <c r="X10" s="651"/>
      <c r="Y10" s="652"/>
      <c r="Z10" s="6"/>
      <c r="AA10" s="49"/>
      <c r="AB10" s="6"/>
      <c r="AC10" s="6"/>
      <c r="AD10" s="6"/>
      <c r="AE10" s="6"/>
      <c r="AF10" s="5"/>
      <c r="AG10" s="5"/>
      <c r="AH10" s="5"/>
      <c r="AI10" s="5"/>
      <c r="AJ10" s="47"/>
      <c r="AK10" s="4"/>
      <c r="AL10" s="4"/>
    </row>
    <row r="11" spans="1:38" s="1" customFormat="1">
      <c r="A11" s="61"/>
      <c r="B11" s="60"/>
      <c r="C11" s="59"/>
      <c r="D11" s="27"/>
      <c r="E11" s="27"/>
      <c r="F11" s="27"/>
      <c r="G11" s="44"/>
      <c r="H11" s="5"/>
      <c r="I11" s="46"/>
      <c r="J11" s="28"/>
      <c r="K11" s="28"/>
      <c r="L11" s="28"/>
      <c r="M11" s="27"/>
      <c r="N11" s="27"/>
      <c r="O11" s="27"/>
      <c r="P11" s="44"/>
      <c r="Q11" s="5"/>
      <c r="R11" s="659" t="s">
        <v>125</v>
      </c>
      <c r="S11" s="660"/>
      <c r="T11" s="660"/>
      <c r="U11" s="660"/>
      <c r="V11" s="660"/>
      <c r="W11" s="660"/>
      <c r="X11" s="660"/>
      <c r="Y11" s="661"/>
      <c r="Z11" s="5"/>
      <c r="AA11" s="46"/>
      <c r="AB11" s="28"/>
      <c r="AC11" s="28"/>
      <c r="AD11" s="28"/>
      <c r="AE11" s="28"/>
      <c r="AF11" s="27"/>
      <c r="AG11" s="27"/>
      <c r="AH11" s="27"/>
      <c r="AI11" s="27"/>
      <c r="AJ11" s="44"/>
      <c r="AK11" s="4"/>
      <c r="AL11" s="4"/>
    </row>
    <row r="12" spans="1:38" s="1" customFormat="1">
      <c r="A12" s="16" t="s">
        <v>124</v>
      </c>
      <c r="B12" s="14" t="s">
        <v>22</v>
      </c>
      <c r="C12" s="14" t="s">
        <v>21</v>
      </c>
      <c r="D12" s="14" t="s">
        <v>20</v>
      </c>
      <c r="E12" s="14" t="s">
        <v>19</v>
      </c>
      <c r="F12" s="14" t="s">
        <v>18</v>
      </c>
      <c r="G12" s="14" t="s">
        <v>17</v>
      </c>
      <c r="H12" s="5"/>
      <c r="I12" s="16" t="s">
        <v>91</v>
      </c>
      <c r="J12" s="16" t="s">
        <v>27</v>
      </c>
      <c r="K12" s="14" t="s">
        <v>22</v>
      </c>
      <c r="L12" s="14" t="s">
        <v>21</v>
      </c>
      <c r="M12" s="14" t="s">
        <v>20</v>
      </c>
      <c r="N12" s="14" t="s">
        <v>19</v>
      </c>
      <c r="O12" s="14" t="s">
        <v>18</v>
      </c>
      <c r="P12" s="14" t="s">
        <v>17</v>
      </c>
      <c r="Q12" s="5"/>
      <c r="R12" s="16" t="s">
        <v>28</v>
      </c>
      <c r="S12" s="16" t="s">
        <v>27</v>
      </c>
      <c r="T12" s="15" t="s">
        <v>22</v>
      </c>
      <c r="U12" s="14" t="s">
        <v>21</v>
      </c>
      <c r="V12" s="14" t="s">
        <v>20</v>
      </c>
      <c r="W12" s="14" t="s">
        <v>19</v>
      </c>
      <c r="X12" s="14" t="s">
        <v>18</v>
      </c>
      <c r="Y12" s="14" t="s">
        <v>17</v>
      </c>
      <c r="Z12" s="58"/>
      <c r="AA12" s="13" t="s">
        <v>26</v>
      </c>
      <c r="AB12" s="13" t="s">
        <v>25</v>
      </c>
      <c r="AC12" s="13" t="s">
        <v>24</v>
      </c>
      <c r="AD12" s="13" t="s">
        <v>23</v>
      </c>
      <c r="AE12" s="12" t="s">
        <v>22</v>
      </c>
      <c r="AF12" s="11" t="s">
        <v>21</v>
      </c>
      <c r="AG12" s="11" t="s">
        <v>20</v>
      </c>
      <c r="AH12" s="11" t="s">
        <v>19</v>
      </c>
      <c r="AI12" s="11" t="s">
        <v>18</v>
      </c>
      <c r="AJ12" s="11" t="s">
        <v>17</v>
      </c>
      <c r="AK12" s="4"/>
      <c r="AL12" s="4"/>
    </row>
    <row r="13" spans="1:38" s="1" customFormat="1" ht="54.75" customHeight="1">
      <c r="A13" s="10" t="s">
        <v>123</v>
      </c>
      <c r="B13" s="7" t="s">
        <v>14</v>
      </c>
      <c r="C13" s="7">
        <v>20</v>
      </c>
      <c r="D13" s="7">
        <v>22</v>
      </c>
      <c r="E13" s="7">
        <v>22</v>
      </c>
      <c r="F13" s="7">
        <v>28</v>
      </c>
      <c r="G13" s="7">
        <v>28</v>
      </c>
      <c r="H13" s="5"/>
      <c r="I13" s="10" t="s">
        <v>122</v>
      </c>
      <c r="J13" s="10" t="s">
        <v>121</v>
      </c>
      <c r="K13" s="7" t="s">
        <v>14</v>
      </c>
      <c r="L13" s="7">
        <v>70</v>
      </c>
      <c r="M13" s="7">
        <v>75</v>
      </c>
      <c r="N13" s="7">
        <v>80</v>
      </c>
      <c r="O13" s="7">
        <v>90</v>
      </c>
      <c r="P13" s="7">
        <v>100</v>
      </c>
      <c r="Q13" s="5"/>
      <c r="R13" s="10" t="s">
        <v>120</v>
      </c>
      <c r="S13" s="10" t="s">
        <v>119</v>
      </c>
      <c r="T13" s="7" t="s">
        <v>14</v>
      </c>
      <c r="U13" s="7">
        <v>20</v>
      </c>
      <c r="V13" s="7">
        <v>21</v>
      </c>
      <c r="W13" s="7">
        <v>23</v>
      </c>
      <c r="X13" s="7">
        <v>24</v>
      </c>
      <c r="Y13" s="7">
        <v>25</v>
      </c>
      <c r="Z13" s="5"/>
      <c r="AA13" s="39" t="s">
        <v>118</v>
      </c>
      <c r="AB13" s="38"/>
      <c r="AC13" s="39" t="s">
        <v>117</v>
      </c>
      <c r="AD13" s="43" t="s">
        <v>116</v>
      </c>
      <c r="AE13" s="43" t="s">
        <v>0</v>
      </c>
      <c r="AF13" s="7">
        <v>6</v>
      </c>
      <c r="AG13" s="7">
        <v>6</v>
      </c>
      <c r="AH13" s="7">
        <v>6</v>
      </c>
      <c r="AI13" s="7">
        <v>6</v>
      </c>
      <c r="AJ13" s="7">
        <v>6</v>
      </c>
      <c r="AK13" s="4"/>
      <c r="AL13" s="4"/>
    </row>
    <row r="14" spans="1:38" s="1" customFormat="1" ht="57" customHeight="1">
      <c r="A14" s="6"/>
      <c r="B14" s="6"/>
      <c r="C14" s="6"/>
      <c r="D14" s="5"/>
      <c r="E14" s="5"/>
      <c r="F14" s="5"/>
      <c r="G14" s="24"/>
      <c r="H14" s="5"/>
      <c r="I14" s="6"/>
      <c r="J14" s="6"/>
      <c r="K14" s="6"/>
      <c r="L14" s="6"/>
      <c r="M14" s="5"/>
      <c r="N14" s="5"/>
      <c r="O14" s="5"/>
      <c r="P14" s="5"/>
      <c r="Q14" s="5"/>
      <c r="R14" s="6"/>
      <c r="S14" s="6"/>
      <c r="T14" s="6"/>
      <c r="U14" s="5"/>
      <c r="V14" s="5"/>
      <c r="W14" s="5"/>
      <c r="X14" s="5"/>
      <c r="Y14" s="5"/>
      <c r="Z14" s="5"/>
      <c r="AA14" s="38"/>
      <c r="AB14" s="38" t="s">
        <v>115</v>
      </c>
      <c r="AC14" s="38" t="s">
        <v>114</v>
      </c>
      <c r="AD14" s="43" t="s">
        <v>113</v>
      </c>
      <c r="AE14" s="43" t="s">
        <v>0</v>
      </c>
      <c r="AF14" s="7">
        <v>2</v>
      </c>
      <c r="AG14" s="7">
        <v>2</v>
      </c>
      <c r="AH14" s="7">
        <v>2</v>
      </c>
      <c r="AI14" s="7">
        <v>2</v>
      </c>
      <c r="AJ14" s="7">
        <v>2</v>
      </c>
      <c r="AK14" s="4"/>
      <c r="AL14" s="4"/>
    </row>
    <row r="15" spans="1:38" s="1" customFormat="1" ht="16.5" customHeight="1">
      <c r="A15" s="6"/>
      <c r="B15" s="6"/>
      <c r="C15" s="6"/>
      <c r="D15" s="5"/>
      <c r="E15" s="5"/>
      <c r="F15" s="5"/>
      <c r="G15" s="5"/>
      <c r="H15" s="5"/>
      <c r="I15" s="6"/>
      <c r="J15" s="6"/>
      <c r="K15" s="6"/>
      <c r="L15" s="6"/>
      <c r="M15" s="5"/>
      <c r="N15" s="5"/>
      <c r="O15" s="5"/>
      <c r="P15" s="5"/>
      <c r="Q15" s="5"/>
      <c r="R15" s="6"/>
      <c r="S15" s="6"/>
      <c r="T15" s="6"/>
      <c r="U15" s="5"/>
      <c r="V15" s="5"/>
      <c r="W15" s="5"/>
      <c r="X15" s="5"/>
      <c r="Y15" s="5"/>
      <c r="Z15" s="5"/>
      <c r="AA15" s="38"/>
      <c r="AB15" s="38"/>
      <c r="AC15" s="38"/>
      <c r="AD15" s="43"/>
      <c r="AE15" s="43"/>
      <c r="AF15" s="7"/>
      <c r="AG15" s="7"/>
      <c r="AH15" s="7"/>
      <c r="AI15" s="7"/>
      <c r="AJ15" s="7"/>
      <c r="AK15" s="4"/>
      <c r="AL15" s="4"/>
    </row>
    <row r="16" spans="1:38" s="56" customFormat="1" ht="54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 t="s">
        <v>112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38"/>
      <c r="AB16" s="38" t="s">
        <v>111</v>
      </c>
      <c r="AC16" s="38" t="s">
        <v>110</v>
      </c>
      <c r="AD16" s="55" t="s">
        <v>109</v>
      </c>
      <c r="AE16" s="55" t="s">
        <v>108</v>
      </c>
      <c r="AF16" s="7">
        <v>9</v>
      </c>
      <c r="AG16" s="7">
        <v>9</v>
      </c>
      <c r="AH16" s="7">
        <v>9</v>
      </c>
      <c r="AI16" s="7">
        <v>9</v>
      </c>
      <c r="AJ16" s="7">
        <v>9</v>
      </c>
      <c r="AK16" s="57"/>
      <c r="AL16" s="57"/>
    </row>
    <row r="17" spans="1:38" s="1" customFormat="1" ht="36" customHeight="1">
      <c r="A17" s="4"/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5"/>
      <c r="N17" s="5"/>
      <c r="O17" s="5"/>
      <c r="P17" s="5"/>
      <c r="Q17" s="5"/>
      <c r="R17" s="6"/>
      <c r="S17" s="6"/>
      <c r="T17" s="6"/>
      <c r="U17" s="5"/>
      <c r="V17" s="5"/>
      <c r="W17" s="5"/>
      <c r="X17" s="5"/>
      <c r="Y17" s="5"/>
      <c r="Z17" s="5"/>
      <c r="AA17" s="38"/>
      <c r="AB17" s="38"/>
      <c r="AC17" s="38" t="s">
        <v>107</v>
      </c>
      <c r="AD17" s="55" t="s">
        <v>106</v>
      </c>
      <c r="AE17" s="55" t="s">
        <v>0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4"/>
      <c r="AL17" s="4"/>
    </row>
    <row r="18" spans="1:38" s="1" customFormat="1" ht="54" customHeight="1">
      <c r="A18" s="4"/>
      <c r="B18" s="4"/>
      <c r="C18" s="4"/>
      <c r="D18" s="4"/>
      <c r="E18" s="4"/>
      <c r="F18" s="4"/>
      <c r="G18" s="4"/>
      <c r="H18" s="5"/>
      <c r="I18" s="4"/>
      <c r="J18" s="54"/>
      <c r="K18" s="4"/>
      <c r="L18" s="4"/>
      <c r="M18" s="5"/>
      <c r="N18" s="5"/>
      <c r="O18" s="5"/>
      <c r="P18" s="5"/>
      <c r="Q18" s="5"/>
      <c r="R18" s="4"/>
      <c r="S18" s="4"/>
      <c r="T18" s="4"/>
      <c r="U18" s="5"/>
      <c r="V18" s="5"/>
      <c r="W18" s="5"/>
      <c r="X18" s="5"/>
      <c r="Y18" s="5"/>
      <c r="Z18" s="5"/>
      <c r="AA18" s="38"/>
      <c r="AB18" s="38"/>
      <c r="AC18" s="38" t="s">
        <v>105</v>
      </c>
      <c r="AD18" s="43" t="s">
        <v>104</v>
      </c>
      <c r="AE18" s="43" t="s">
        <v>82</v>
      </c>
      <c r="AF18" s="7">
        <v>8</v>
      </c>
      <c r="AG18" s="7">
        <v>8</v>
      </c>
      <c r="AH18" s="7">
        <v>8</v>
      </c>
      <c r="AI18" s="7">
        <v>8</v>
      </c>
      <c r="AJ18" s="7">
        <v>8</v>
      </c>
      <c r="AK18" s="4"/>
      <c r="AL18" s="4"/>
    </row>
    <row r="19" spans="1:38" s="1" customFormat="1" ht="45" customHeight="1">
      <c r="A19" s="4"/>
      <c r="B19" s="4"/>
      <c r="C19" s="4"/>
      <c r="D19" s="4"/>
      <c r="E19" s="4"/>
      <c r="F19" s="4"/>
      <c r="G19" s="4"/>
      <c r="H19" s="5"/>
      <c r="I19" s="4"/>
      <c r="J19" s="4"/>
      <c r="K19" s="4"/>
      <c r="L19" s="4"/>
      <c r="M19" s="5"/>
      <c r="N19" s="5"/>
      <c r="O19" s="5"/>
      <c r="P19" s="5"/>
      <c r="Q19" s="5"/>
      <c r="R19" s="4"/>
      <c r="S19" s="4"/>
      <c r="T19" s="4"/>
      <c r="U19" s="5"/>
      <c r="V19" s="5"/>
      <c r="W19" s="5"/>
      <c r="X19" s="5"/>
      <c r="Y19" s="5"/>
      <c r="Z19" s="5"/>
      <c r="AA19" s="39"/>
      <c r="AB19" s="39"/>
      <c r="AC19" s="43" t="s">
        <v>103</v>
      </c>
      <c r="AD19" s="43" t="s">
        <v>102</v>
      </c>
      <c r="AE19" s="43" t="s">
        <v>40</v>
      </c>
      <c r="AF19" s="7">
        <v>3</v>
      </c>
      <c r="AG19" s="7">
        <v>3</v>
      </c>
      <c r="AH19" s="7">
        <v>3</v>
      </c>
      <c r="AI19" s="7">
        <v>3</v>
      </c>
      <c r="AJ19" s="7">
        <v>3</v>
      </c>
      <c r="AK19" s="4"/>
      <c r="AL19" s="4"/>
    </row>
    <row r="20" spans="1:38" s="1" customFormat="1" ht="45" customHeight="1">
      <c r="A20" s="4"/>
      <c r="B20" s="4"/>
      <c r="C20" s="4"/>
      <c r="D20" s="4"/>
      <c r="E20" s="4"/>
      <c r="F20" s="4"/>
      <c r="G20" s="4"/>
      <c r="H20" s="5"/>
      <c r="I20" s="4"/>
      <c r="J20" s="4"/>
      <c r="K20" s="4"/>
      <c r="L20" s="4"/>
      <c r="M20" s="5"/>
      <c r="N20" s="5"/>
      <c r="O20" s="5"/>
      <c r="P20" s="5"/>
      <c r="Q20" s="5"/>
      <c r="R20" s="4"/>
      <c r="S20" s="4"/>
      <c r="T20" s="4"/>
      <c r="U20" s="5"/>
      <c r="V20" s="5"/>
      <c r="W20" s="5"/>
      <c r="X20" s="5"/>
      <c r="Y20" s="5"/>
      <c r="Z20" s="5"/>
      <c r="AA20" s="39"/>
      <c r="AB20" s="39"/>
      <c r="AC20" s="43" t="s">
        <v>101</v>
      </c>
      <c r="AD20" s="42" t="s">
        <v>100</v>
      </c>
      <c r="AE20" s="42" t="s">
        <v>82</v>
      </c>
      <c r="AF20" s="7">
        <v>8</v>
      </c>
      <c r="AG20" s="7">
        <v>8</v>
      </c>
      <c r="AH20" s="7">
        <v>8</v>
      </c>
      <c r="AI20" s="7">
        <v>8</v>
      </c>
      <c r="AJ20" s="7">
        <v>8</v>
      </c>
      <c r="AK20" s="4"/>
      <c r="AL20" s="4"/>
    </row>
    <row r="21" spans="1:38" s="1" customFormat="1" ht="24">
      <c r="A21" s="4"/>
      <c r="B21" s="4"/>
      <c r="C21" s="4"/>
      <c r="D21" s="4"/>
      <c r="E21" s="4"/>
      <c r="F21" s="4"/>
      <c r="G21" s="4"/>
      <c r="H21" s="5"/>
      <c r="I21" s="4"/>
      <c r="J21" s="4"/>
      <c r="K21" s="4"/>
      <c r="L21" s="4"/>
      <c r="M21" s="5"/>
      <c r="N21" s="5"/>
      <c r="O21" s="5"/>
      <c r="P21" s="5"/>
      <c r="Q21" s="5"/>
      <c r="R21" s="4"/>
      <c r="S21" s="4"/>
      <c r="T21" s="4"/>
      <c r="U21" s="5"/>
      <c r="V21" s="5"/>
      <c r="W21" s="5"/>
      <c r="X21" s="5"/>
      <c r="Y21" s="5"/>
      <c r="Z21" s="5"/>
      <c r="AA21" s="39"/>
      <c r="AB21" s="39"/>
      <c r="AC21" s="42"/>
      <c r="AD21" s="42"/>
      <c r="AE21" s="43" t="s">
        <v>40</v>
      </c>
      <c r="AF21" s="7">
        <v>3</v>
      </c>
      <c r="AG21" s="7">
        <v>3</v>
      </c>
      <c r="AH21" s="7">
        <v>3</v>
      </c>
      <c r="AI21" s="7">
        <v>3</v>
      </c>
      <c r="AJ21" s="7">
        <v>3</v>
      </c>
      <c r="AK21" s="4"/>
      <c r="AL21" s="4"/>
    </row>
    <row r="22" spans="1:38" s="1" customFormat="1">
      <c r="A22" s="4"/>
      <c r="B22" s="4"/>
      <c r="C22" s="4"/>
      <c r="D22" s="4"/>
      <c r="E22" s="4"/>
      <c r="F22" s="4"/>
      <c r="G22" s="4"/>
      <c r="H22" s="5"/>
      <c r="I22" s="4"/>
      <c r="J22" s="4"/>
      <c r="K22" s="4"/>
      <c r="L22" s="4"/>
      <c r="M22" s="5"/>
      <c r="N22" s="5"/>
      <c r="O22" s="5"/>
      <c r="P22" s="5"/>
      <c r="Q22" s="5"/>
      <c r="R22" s="4"/>
      <c r="S22" s="4"/>
      <c r="T22" s="4"/>
      <c r="U22" s="5"/>
      <c r="V22" s="5"/>
      <c r="W22" s="5"/>
      <c r="X22" s="5"/>
      <c r="Y22" s="5"/>
      <c r="Z22" s="5"/>
      <c r="AA22" s="39"/>
      <c r="AB22" s="39"/>
      <c r="AC22" s="42"/>
      <c r="AD22" s="42"/>
      <c r="AE22" s="43"/>
      <c r="AF22" s="7"/>
      <c r="AG22" s="7"/>
      <c r="AH22" s="7"/>
      <c r="AI22" s="7"/>
      <c r="AJ22" s="7"/>
      <c r="AK22" s="4"/>
      <c r="AL22" s="4"/>
    </row>
    <row r="23" spans="1:38" s="1" customFormat="1" ht="36">
      <c r="A23" s="30"/>
      <c r="B23" s="30"/>
      <c r="C23" s="4"/>
      <c r="D23" s="5"/>
      <c r="E23" s="5"/>
      <c r="F23" s="5"/>
      <c r="G23" s="5"/>
      <c r="H23" s="5"/>
      <c r="I23" s="4"/>
      <c r="J23" s="4"/>
      <c r="K23" s="4"/>
      <c r="L23" s="4"/>
      <c r="M23" s="5"/>
      <c r="N23" s="5"/>
      <c r="O23" s="5"/>
      <c r="P23" s="5"/>
      <c r="Q23" s="5"/>
      <c r="R23" s="4"/>
      <c r="S23" s="4"/>
      <c r="T23" s="4"/>
      <c r="U23" s="5"/>
      <c r="V23" s="5"/>
      <c r="W23" s="5"/>
      <c r="X23" s="5"/>
      <c r="Y23" s="5"/>
      <c r="Z23" s="5"/>
      <c r="AA23" s="39" t="s">
        <v>99</v>
      </c>
      <c r="AB23" s="39" t="s">
        <v>98</v>
      </c>
      <c r="AC23" s="42" t="s">
        <v>97</v>
      </c>
      <c r="AD23" s="42" t="s">
        <v>96</v>
      </c>
      <c r="AE23" s="42" t="s">
        <v>95</v>
      </c>
      <c r="AF23" s="7">
        <v>103</v>
      </c>
      <c r="AG23" s="7">
        <v>103</v>
      </c>
      <c r="AH23" s="7">
        <v>103</v>
      </c>
      <c r="AI23" s="7">
        <v>110</v>
      </c>
      <c r="AJ23" s="7">
        <v>110</v>
      </c>
      <c r="AK23" s="4"/>
      <c r="AL23" s="4"/>
    </row>
    <row r="24" spans="1:38" s="1" customFormat="1">
      <c r="A24" s="30"/>
      <c r="B24" s="30"/>
      <c r="C24" s="4"/>
      <c r="D24" s="5"/>
      <c r="E24" s="5"/>
      <c r="F24" s="5"/>
      <c r="G24" s="5"/>
      <c r="H24" s="5"/>
      <c r="I24" s="4"/>
      <c r="J24" s="4"/>
      <c r="K24" s="4"/>
      <c r="L24" s="4"/>
      <c r="M24" s="5"/>
      <c r="N24" s="5"/>
      <c r="O24" s="5"/>
      <c r="P24" s="5"/>
      <c r="Q24" s="5"/>
      <c r="R24" s="4"/>
      <c r="S24" s="4"/>
      <c r="T24" s="4"/>
      <c r="U24" s="5"/>
      <c r="V24" s="5"/>
      <c r="W24" s="5"/>
      <c r="X24" s="5"/>
      <c r="Y24" s="5"/>
      <c r="Z24" s="5"/>
      <c r="AA24" s="6"/>
      <c r="AB24" s="6"/>
      <c r="AC24" s="6"/>
      <c r="AD24" s="6"/>
      <c r="AE24" s="48"/>
      <c r="AF24" s="5"/>
      <c r="AG24" s="5"/>
      <c r="AH24" s="5"/>
      <c r="AI24" s="5"/>
      <c r="AJ24" s="5"/>
      <c r="AK24" s="4"/>
      <c r="AL24" s="4"/>
    </row>
    <row r="25" spans="1:38" s="1" customFormat="1">
      <c r="A25" s="30"/>
      <c r="B25" s="30"/>
      <c r="C25" s="4"/>
      <c r="D25" s="5"/>
      <c r="E25" s="5"/>
      <c r="F25" s="5"/>
      <c r="G25" s="5"/>
      <c r="H25" s="5"/>
      <c r="I25" s="4"/>
      <c r="J25" s="4"/>
      <c r="K25" s="4"/>
      <c r="L25" s="4"/>
      <c r="M25" s="5"/>
      <c r="N25" s="5"/>
      <c r="O25" s="5"/>
      <c r="P25" s="5"/>
      <c r="Q25" s="5"/>
      <c r="R25" s="4"/>
      <c r="S25" s="4"/>
      <c r="T25" s="4"/>
      <c r="U25" s="5"/>
      <c r="V25" s="5"/>
      <c r="W25" s="5"/>
      <c r="X25" s="5"/>
      <c r="Y25" s="5"/>
      <c r="Z25" s="5"/>
      <c r="AA25" s="6"/>
      <c r="AB25" s="6"/>
      <c r="AC25" s="6"/>
      <c r="AD25" s="6"/>
      <c r="AE25" s="48"/>
      <c r="AF25" s="5"/>
      <c r="AG25" s="5"/>
      <c r="AH25" s="5"/>
      <c r="AI25" s="5"/>
      <c r="AJ25" s="5"/>
      <c r="AK25" s="4"/>
      <c r="AL25" s="4"/>
    </row>
    <row r="26" spans="1:38" s="1" customFormat="1" ht="24">
      <c r="A26" s="30"/>
      <c r="B26" s="30"/>
      <c r="C26" s="4"/>
      <c r="D26" s="5"/>
      <c r="E26" s="5"/>
      <c r="F26" s="5"/>
      <c r="G26" s="5"/>
      <c r="H26" s="5"/>
      <c r="I26" s="53" t="s">
        <v>94</v>
      </c>
      <c r="J26" s="52"/>
      <c r="K26" s="52"/>
      <c r="L26" s="29"/>
      <c r="M26" s="24"/>
      <c r="N26" s="24"/>
      <c r="O26" s="24"/>
      <c r="P26" s="23"/>
      <c r="Q26" s="5"/>
      <c r="R26" s="26" t="s">
        <v>32</v>
      </c>
      <c r="S26" s="25"/>
      <c r="T26" s="25"/>
      <c r="U26" s="24"/>
      <c r="V26" s="24"/>
      <c r="W26" s="24"/>
      <c r="X26" s="24"/>
      <c r="Y26" s="23"/>
      <c r="Z26" s="5"/>
      <c r="AA26" s="51" t="s">
        <v>31</v>
      </c>
      <c r="AB26" s="29"/>
      <c r="AC26" s="29"/>
      <c r="AD26" s="29"/>
      <c r="AE26" s="50"/>
      <c r="AF26" s="24"/>
      <c r="AG26" s="24"/>
      <c r="AH26" s="24"/>
      <c r="AI26" s="24"/>
      <c r="AJ26" s="23"/>
      <c r="AK26" s="4"/>
      <c r="AL26" s="4"/>
    </row>
    <row r="27" spans="1:38" s="1" customFormat="1">
      <c r="A27" s="30"/>
      <c r="B27" s="30"/>
      <c r="C27" s="4"/>
      <c r="D27" s="5"/>
      <c r="E27" s="5"/>
      <c r="F27" s="5"/>
      <c r="G27" s="5"/>
      <c r="H27" s="5"/>
      <c r="I27" s="650" t="s">
        <v>93</v>
      </c>
      <c r="J27" s="651"/>
      <c r="K27" s="651"/>
      <c r="L27" s="651"/>
      <c r="M27" s="651"/>
      <c r="N27" s="651"/>
      <c r="O27" s="651"/>
      <c r="P27" s="652"/>
      <c r="Q27" s="5"/>
      <c r="R27" s="650" t="s">
        <v>92</v>
      </c>
      <c r="S27" s="651"/>
      <c r="T27" s="651"/>
      <c r="U27" s="651"/>
      <c r="V27" s="651"/>
      <c r="W27" s="651"/>
      <c r="X27" s="651"/>
      <c r="Y27" s="652"/>
      <c r="Z27" s="5"/>
      <c r="AA27" s="49"/>
      <c r="AB27" s="6"/>
      <c r="AC27" s="6"/>
      <c r="AD27" s="6"/>
      <c r="AE27" s="48"/>
      <c r="AF27" s="5"/>
      <c r="AG27" s="5"/>
      <c r="AH27" s="5"/>
      <c r="AI27" s="5"/>
      <c r="AJ27" s="47"/>
      <c r="AK27" s="4"/>
      <c r="AL27" s="4"/>
    </row>
    <row r="28" spans="1:38" s="1" customFormat="1" ht="15" customHeight="1">
      <c r="A28" s="30"/>
      <c r="B28" s="30"/>
      <c r="C28" s="4"/>
      <c r="D28" s="5"/>
      <c r="E28" s="5"/>
      <c r="F28" s="5"/>
      <c r="G28" s="5"/>
      <c r="H28" s="5"/>
      <c r="I28" s="46"/>
      <c r="J28" s="28"/>
      <c r="K28" s="28"/>
      <c r="L28" s="28"/>
      <c r="M28" s="27"/>
      <c r="N28" s="27"/>
      <c r="O28" s="27"/>
      <c r="P28" s="44"/>
      <c r="Q28" s="5"/>
      <c r="R28" s="653" t="s">
        <v>29</v>
      </c>
      <c r="S28" s="654"/>
      <c r="T28" s="654"/>
      <c r="U28" s="654"/>
      <c r="V28" s="654"/>
      <c r="W28" s="654"/>
      <c r="X28" s="654"/>
      <c r="Y28" s="655"/>
      <c r="Z28" s="5"/>
      <c r="AA28" s="46"/>
      <c r="AB28" s="28"/>
      <c r="AC28" s="28"/>
      <c r="AD28" s="28"/>
      <c r="AE28" s="45"/>
      <c r="AF28" s="27"/>
      <c r="AG28" s="27"/>
      <c r="AH28" s="27"/>
      <c r="AI28" s="27"/>
      <c r="AJ28" s="44"/>
      <c r="AK28" s="4"/>
      <c r="AL28" s="4"/>
    </row>
    <row r="29" spans="1:38" s="1" customFormat="1">
      <c r="A29" s="30"/>
      <c r="B29" s="30"/>
      <c r="C29" s="4"/>
      <c r="D29" s="5"/>
      <c r="E29" s="5"/>
      <c r="F29" s="5"/>
      <c r="G29" s="5"/>
      <c r="H29" s="5"/>
      <c r="I29" s="16" t="s">
        <v>91</v>
      </c>
      <c r="J29" s="16" t="s">
        <v>27</v>
      </c>
      <c r="K29" s="14" t="s">
        <v>22</v>
      </c>
      <c r="L29" s="14" t="s">
        <v>21</v>
      </c>
      <c r="M29" s="14" t="s">
        <v>20</v>
      </c>
      <c r="N29" s="14" t="s">
        <v>19</v>
      </c>
      <c r="O29" s="14" t="s">
        <v>18</v>
      </c>
      <c r="P29" s="14" t="s">
        <v>17</v>
      </c>
      <c r="Q29" s="5"/>
      <c r="R29" s="16" t="s">
        <v>28</v>
      </c>
      <c r="S29" s="16" t="s">
        <v>27</v>
      </c>
      <c r="T29" s="15" t="s">
        <v>22</v>
      </c>
      <c r="U29" s="14" t="s">
        <v>21</v>
      </c>
      <c r="V29" s="14" t="s">
        <v>20</v>
      </c>
      <c r="W29" s="14" t="s">
        <v>19</v>
      </c>
      <c r="X29" s="14" t="s">
        <v>18</v>
      </c>
      <c r="Y29" s="14" t="s">
        <v>17</v>
      </c>
      <c r="Z29" s="5"/>
      <c r="AA29" s="13" t="s">
        <v>26</v>
      </c>
      <c r="AB29" s="13" t="s">
        <v>25</v>
      </c>
      <c r="AC29" s="13" t="s">
        <v>24</v>
      </c>
      <c r="AD29" s="13" t="s">
        <v>23</v>
      </c>
      <c r="AE29" s="12" t="s">
        <v>22</v>
      </c>
      <c r="AF29" s="11" t="s">
        <v>21</v>
      </c>
      <c r="AG29" s="11" t="s">
        <v>20</v>
      </c>
      <c r="AH29" s="11" t="s">
        <v>19</v>
      </c>
      <c r="AI29" s="11" t="s">
        <v>18</v>
      </c>
      <c r="AJ29" s="11" t="s">
        <v>17</v>
      </c>
      <c r="AK29" s="4"/>
      <c r="AL29" s="4"/>
    </row>
    <row r="30" spans="1:38" s="1" customFormat="1" ht="72">
      <c r="A30" s="30"/>
      <c r="B30" s="30"/>
      <c r="C30" s="4"/>
      <c r="D30" s="5"/>
      <c r="E30" s="5"/>
      <c r="F30" s="5"/>
      <c r="G30" s="5"/>
      <c r="H30" s="5"/>
      <c r="I30" s="10" t="s">
        <v>90</v>
      </c>
      <c r="J30" s="10" t="s">
        <v>89</v>
      </c>
      <c r="K30" s="7" t="s">
        <v>14</v>
      </c>
      <c r="L30" s="7">
        <v>80</v>
      </c>
      <c r="M30" s="7">
        <v>80.5</v>
      </c>
      <c r="N30" s="7">
        <v>81</v>
      </c>
      <c r="O30" s="7">
        <v>81.5</v>
      </c>
      <c r="P30" s="7">
        <v>82</v>
      </c>
      <c r="Q30" s="5"/>
      <c r="R30" s="10" t="s">
        <v>88</v>
      </c>
      <c r="S30" s="10" t="s">
        <v>87</v>
      </c>
      <c r="T30" s="9" t="s">
        <v>14</v>
      </c>
      <c r="U30" s="7">
        <v>100</v>
      </c>
      <c r="V30" s="7">
        <v>100</v>
      </c>
      <c r="W30" s="7">
        <v>100</v>
      </c>
      <c r="X30" s="7">
        <v>100</v>
      </c>
      <c r="Y30" s="7">
        <v>100</v>
      </c>
      <c r="Z30" s="5"/>
      <c r="AA30" s="39" t="s">
        <v>86</v>
      </c>
      <c r="AB30" s="39" t="s">
        <v>85</v>
      </c>
      <c r="AC30" s="39" t="s">
        <v>84</v>
      </c>
      <c r="AD30" s="43" t="s">
        <v>83</v>
      </c>
      <c r="AE30" s="43" t="s">
        <v>82</v>
      </c>
      <c r="AF30" s="7">
        <v>8</v>
      </c>
      <c r="AG30" s="7">
        <v>8</v>
      </c>
      <c r="AH30" s="7">
        <v>8</v>
      </c>
      <c r="AI30" s="7">
        <v>8</v>
      </c>
      <c r="AJ30" s="7">
        <v>8</v>
      </c>
      <c r="AK30" s="4"/>
      <c r="AL30" s="4"/>
    </row>
    <row r="31" spans="1:38" s="1" customFormat="1" ht="36">
      <c r="A31" s="30"/>
      <c r="B31" s="30"/>
      <c r="C31" s="4"/>
      <c r="D31" s="5"/>
      <c r="E31" s="5"/>
      <c r="F31" s="5"/>
      <c r="G31" s="5"/>
      <c r="H31" s="5"/>
      <c r="I31" s="4"/>
      <c r="J31" s="4"/>
      <c r="K31" s="4"/>
      <c r="L31" s="4"/>
      <c r="M31" s="5"/>
      <c r="N31" s="5"/>
      <c r="O31" s="5"/>
      <c r="P31" s="5"/>
      <c r="Q31" s="5"/>
      <c r="R31" s="4"/>
      <c r="S31" s="4"/>
      <c r="T31" s="4"/>
      <c r="U31" s="5"/>
      <c r="V31" s="5"/>
      <c r="W31" s="5"/>
      <c r="X31" s="5"/>
      <c r="Y31" s="5"/>
      <c r="Z31" s="5"/>
      <c r="AA31" s="39"/>
      <c r="AB31" s="39"/>
      <c r="AC31" s="39" t="s">
        <v>81</v>
      </c>
      <c r="AD31" s="43" t="s">
        <v>80</v>
      </c>
      <c r="AE31" s="43" t="s">
        <v>54</v>
      </c>
      <c r="AF31" s="7">
        <v>48</v>
      </c>
      <c r="AG31" s="7">
        <v>48</v>
      </c>
      <c r="AH31" s="7">
        <v>48</v>
      </c>
      <c r="AI31" s="7">
        <v>48</v>
      </c>
      <c r="AJ31" s="7">
        <v>48</v>
      </c>
      <c r="AK31" s="4"/>
      <c r="AL31" s="4"/>
    </row>
    <row r="32" spans="1:38" s="1" customFormat="1" ht="36" customHeight="1">
      <c r="A32" s="30"/>
      <c r="B32" s="30"/>
      <c r="C32" s="4"/>
      <c r="D32" s="5"/>
      <c r="E32" s="5"/>
      <c r="F32" s="5"/>
      <c r="G32" s="5"/>
      <c r="H32" s="5"/>
      <c r="I32" s="4"/>
      <c r="J32" s="4"/>
      <c r="K32" s="4"/>
      <c r="L32" s="4"/>
      <c r="M32" s="5"/>
      <c r="N32" s="5"/>
      <c r="O32" s="5"/>
      <c r="P32" s="5"/>
      <c r="Q32" s="5"/>
      <c r="R32" s="4"/>
      <c r="S32" s="4"/>
      <c r="T32" s="4"/>
      <c r="U32" s="5"/>
      <c r="V32" s="5"/>
      <c r="W32" s="5"/>
      <c r="X32" s="5"/>
      <c r="Y32" s="5"/>
      <c r="Z32" s="5"/>
      <c r="AA32" s="39"/>
      <c r="AB32" s="39"/>
      <c r="AC32" s="39" t="s">
        <v>79</v>
      </c>
      <c r="AD32" s="42" t="s">
        <v>78</v>
      </c>
      <c r="AE32" s="42" t="s">
        <v>77</v>
      </c>
      <c r="AF32" s="7">
        <v>8</v>
      </c>
      <c r="AG32" s="7">
        <v>8</v>
      </c>
      <c r="AH32" s="7">
        <v>8</v>
      </c>
      <c r="AI32" s="7">
        <v>8</v>
      </c>
      <c r="AJ32" s="7">
        <v>8</v>
      </c>
      <c r="AK32" s="4"/>
      <c r="AL32" s="4"/>
    </row>
    <row r="33" spans="1:38" s="1" customFormat="1" ht="11.25" customHeight="1">
      <c r="A33" s="30"/>
      <c r="B33" s="30"/>
      <c r="C33" s="4"/>
      <c r="D33" s="5"/>
      <c r="E33" s="5"/>
      <c r="F33" s="5"/>
      <c r="G33" s="5"/>
      <c r="H33" s="5"/>
      <c r="I33" s="4"/>
      <c r="J33" s="4"/>
      <c r="K33" s="4"/>
      <c r="L33" s="4"/>
      <c r="M33" s="5"/>
      <c r="N33" s="5"/>
      <c r="O33" s="5"/>
      <c r="P33" s="5"/>
      <c r="Q33" s="5"/>
      <c r="R33" s="4"/>
      <c r="S33" s="4"/>
      <c r="T33" s="4"/>
      <c r="U33" s="5"/>
      <c r="V33" s="5"/>
      <c r="W33" s="5"/>
      <c r="X33" s="5"/>
      <c r="Y33" s="5"/>
      <c r="Z33" s="5"/>
      <c r="AA33" s="39"/>
      <c r="AB33" s="39"/>
      <c r="AC33" s="39"/>
      <c r="AD33" s="42"/>
      <c r="AE33" s="42"/>
      <c r="AF33" s="7"/>
      <c r="AG33" s="7"/>
      <c r="AH33" s="7"/>
      <c r="AI33" s="7"/>
      <c r="AJ33" s="7"/>
      <c r="AK33" s="4"/>
      <c r="AL33" s="4"/>
    </row>
    <row r="34" spans="1:38" s="1" customFormat="1" ht="36">
      <c r="A34" s="30"/>
      <c r="B34" s="30"/>
      <c r="C34" s="4"/>
      <c r="D34" s="5"/>
      <c r="E34" s="5"/>
      <c r="F34" s="5"/>
      <c r="G34" s="5"/>
      <c r="H34" s="5"/>
      <c r="I34" s="4"/>
      <c r="J34" s="4"/>
      <c r="K34" s="4"/>
      <c r="L34" s="4"/>
      <c r="M34" s="5"/>
      <c r="N34" s="5"/>
      <c r="O34" s="5"/>
      <c r="P34" s="5"/>
      <c r="Q34" s="5"/>
      <c r="R34" s="4"/>
      <c r="S34" s="4"/>
      <c r="T34" s="4"/>
      <c r="U34" s="5"/>
      <c r="V34" s="5"/>
      <c r="W34" s="5"/>
      <c r="X34" s="5"/>
      <c r="Y34" s="5"/>
      <c r="Z34" s="5"/>
      <c r="AA34" s="39" t="s">
        <v>76</v>
      </c>
      <c r="AB34" s="39" t="s">
        <v>75</v>
      </c>
      <c r="AC34" s="39" t="s">
        <v>74</v>
      </c>
      <c r="AD34" s="41" t="s">
        <v>73</v>
      </c>
      <c r="AE34" s="41" t="s">
        <v>72</v>
      </c>
      <c r="AF34" s="37">
        <v>3</v>
      </c>
      <c r="AG34" s="37">
        <v>3</v>
      </c>
      <c r="AH34" s="37">
        <v>3</v>
      </c>
      <c r="AI34" s="37">
        <v>3</v>
      </c>
      <c r="AJ34" s="37">
        <v>3</v>
      </c>
      <c r="AK34" s="4"/>
      <c r="AL34" s="4" t="s">
        <v>71</v>
      </c>
    </row>
    <row r="35" spans="1:38" s="1" customFormat="1" ht="27.75" customHeight="1">
      <c r="A35" s="30"/>
      <c r="B35" s="30"/>
      <c r="C35" s="4"/>
      <c r="D35" s="5"/>
      <c r="E35" s="5"/>
      <c r="F35" s="5"/>
      <c r="G35" s="5"/>
      <c r="H35" s="5"/>
      <c r="I35" s="4"/>
      <c r="J35" s="4"/>
      <c r="K35" s="4"/>
      <c r="L35" s="4"/>
      <c r="M35" s="5"/>
      <c r="N35" s="5"/>
      <c r="O35" s="5"/>
      <c r="P35" s="5"/>
      <c r="Q35" s="5"/>
      <c r="R35" s="4"/>
      <c r="S35" s="4"/>
      <c r="T35" s="4"/>
      <c r="U35" s="5"/>
      <c r="V35" s="5"/>
      <c r="W35" s="5"/>
      <c r="X35" s="5"/>
      <c r="Y35" s="5"/>
      <c r="Z35" s="5"/>
      <c r="AA35" s="39"/>
      <c r="AB35" s="39"/>
      <c r="AC35" s="39"/>
      <c r="AD35" s="40" t="s">
        <v>70</v>
      </c>
      <c r="AE35" s="40" t="s">
        <v>69</v>
      </c>
      <c r="AF35" s="37" t="s">
        <v>68</v>
      </c>
      <c r="AG35" s="37" t="s">
        <v>68</v>
      </c>
      <c r="AH35" s="37" t="s">
        <v>68</v>
      </c>
      <c r="AI35" s="37" t="s">
        <v>68</v>
      </c>
      <c r="AJ35" s="37" t="s">
        <v>68</v>
      </c>
      <c r="AK35" s="4"/>
      <c r="AL35" s="4" t="s">
        <v>67</v>
      </c>
    </row>
    <row r="36" spans="1:38" s="1" customFormat="1" ht="24">
      <c r="A36" s="30"/>
      <c r="B36" s="30"/>
      <c r="C36" s="4"/>
      <c r="D36" s="5"/>
      <c r="E36" s="5"/>
      <c r="F36" s="5"/>
      <c r="G36" s="5"/>
      <c r="H36" s="5"/>
      <c r="I36" s="4"/>
      <c r="J36" s="4"/>
      <c r="K36" s="4"/>
      <c r="L36" s="4"/>
      <c r="M36" s="5"/>
      <c r="N36" s="5"/>
      <c r="O36" s="5"/>
      <c r="P36" s="5"/>
      <c r="Q36" s="5"/>
      <c r="R36" s="4"/>
      <c r="S36" s="4"/>
      <c r="T36" s="4"/>
      <c r="U36" s="5"/>
      <c r="V36" s="5"/>
      <c r="W36" s="5"/>
      <c r="X36" s="5"/>
      <c r="Y36" s="5"/>
      <c r="Z36" s="5"/>
      <c r="AA36" s="39"/>
      <c r="AB36" s="39"/>
      <c r="AC36" s="39"/>
      <c r="AD36" s="38" t="s">
        <v>66</v>
      </c>
      <c r="AE36" s="38" t="s">
        <v>65</v>
      </c>
      <c r="AF36" s="37">
        <v>4</v>
      </c>
      <c r="AG36" s="37">
        <v>4</v>
      </c>
      <c r="AH36" s="37">
        <v>4</v>
      </c>
      <c r="AI36" s="37">
        <v>4</v>
      </c>
      <c r="AJ36" s="37">
        <v>4</v>
      </c>
      <c r="AK36" s="4"/>
      <c r="AL36" s="4"/>
    </row>
    <row r="37" spans="1:38" s="1" customFormat="1" ht="15" customHeight="1">
      <c r="A37" s="30"/>
      <c r="B37" s="30"/>
      <c r="C37" s="4"/>
      <c r="D37" s="5"/>
      <c r="E37" s="5"/>
      <c r="F37" s="5"/>
      <c r="G37" s="5"/>
      <c r="H37" s="5"/>
      <c r="I37" s="4"/>
      <c r="J37" s="4"/>
      <c r="K37" s="4"/>
      <c r="L37" s="4"/>
      <c r="M37" s="5"/>
      <c r="N37" s="5"/>
      <c r="O37" s="5"/>
      <c r="P37" s="5"/>
      <c r="Q37" s="5"/>
      <c r="R37" s="4"/>
      <c r="S37" s="4"/>
      <c r="T37" s="4"/>
      <c r="U37" s="5"/>
      <c r="V37" s="5"/>
      <c r="W37" s="5"/>
      <c r="X37" s="5"/>
      <c r="Y37" s="5"/>
      <c r="Z37" s="5"/>
      <c r="AA37" s="39"/>
      <c r="AB37" s="39"/>
      <c r="AC37" s="39"/>
      <c r="AD37" s="38"/>
      <c r="AE37" s="38"/>
      <c r="AF37" s="37"/>
      <c r="AG37" s="37"/>
      <c r="AH37" s="37"/>
      <c r="AI37" s="37"/>
      <c r="AJ37" s="37"/>
      <c r="AK37" s="4"/>
      <c r="AL37" s="4"/>
    </row>
    <row r="38" spans="1:38" s="1" customFormat="1" ht="36">
      <c r="A38" s="30"/>
      <c r="B38" s="30"/>
      <c r="C38" s="4"/>
      <c r="D38" s="5"/>
      <c r="E38" s="5"/>
      <c r="F38" s="5"/>
      <c r="G38" s="5"/>
      <c r="H38" s="5"/>
      <c r="I38" s="4"/>
      <c r="J38" s="4"/>
      <c r="K38" s="4"/>
      <c r="L38" s="4"/>
      <c r="M38" s="5"/>
      <c r="N38" s="5"/>
      <c r="O38" s="5"/>
      <c r="P38" s="5"/>
      <c r="Q38" s="5"/>
      <c r="R38" s="4"/>
      <c r="S38" s="4"/>
      <c r="T38" s="4"/>
      <c r="U38" s="5"/>
      <c r="V38" s="5"/>
      <c r="W38" s="5"/>
      <c r="X38" s="5"/>
      <c r="Y38" s="5"/>
      <c r="Z38" s="5"/>
      <c r="AA38" s="39" t="s">
        <v>64</v>
      </c>
      <c r="AB38" s="39"/>
      <c r="AC38" s="39" t="s">
        <v>63</v>
      </c>
      <c r="AD38" s="38" t="s">
        <v>62</v>
      </c>
      <c r="AE38" s="38" t="s">
        <v>0</v>
      </c>
      <c r="AF38" s="37">
        <v>8</v>
      </c>
      <c r="AG38" s="37">
        <v>8</v>
      </c>
      <c r="AH38" s="37">
        <v>8</v>
      </c>
      <c r="AI38" s="37">
        <v>8</v>
      </c>
      <c r="AJ38" s="37">
        <v>8</v>
      </c>
      <c r="AK38" s="4"/>
      <c r="AL38" s="4"/>
    </row>
    <row r="39" spans="1:38" s="1" customFormat="1" ht="57" customHeight="1">
      <c r="A39" s="30"/>
      <c r="B39" s="30"/>
      <c r="C39" s="4"/>
      <c r="D39" s="5"/>
      <c r="E39" s="5"/>
      <c r="F39" s="5"/>
      <c r="G39" s="5"/>
      <c r="H39" s="5"/>
      <c r="I39" s="4"/>
      <c r="J39" s="4"/>
      <c r="K39" s="4"/>
      <c r="L39" s="4"/>
      <c r="M39" s="5"/>
      <c r="N39" s="5"/>
      <c r="O39" s="5"/>
      <c r="P39" s="5"/>
      <c r="Q39" s="5"/>
      <c r="R39" s="4"/>
      <c r="S39" s="4"/>
      <c r="T39" s="4"/>
      <c r="U39" s="5"/>
      <c r="V39" s="5"/>
      <c r="W39" s="5"/>
      <c r="X39" s="5"/>
      <c r="Y39" s="5"/>
      <c r="Z39" s="5"/>
      <c r="AA39" s="39"/>
      <c r="AB39" s="39" t="s">
        <v>61</v>
      </c>
      <c r="AC39" s="38" t="s">
        <v>60</v>
      </c>
      <c r="AD39" s="38" t="s">
        <v>59</v>
      </c>
      <c r="AE39" s="38" t="s">
        <v>0</v>
      </c>
      <c r="AF39" s="37">
        <v>8</v>
      </c>
      <c r="AG39" s="37">
        <v>8</v>
      </c>
      <c r="AH39" s="37">
        <v>8</v>
      </c>
      <c r="AI39" s="37">
        <v>8</v>
      </c>
      <c r="AJ39" s="37">
        <v>8</v>
      </c>
      <c r="AK39" s="4"/>
      <c r="AL39" s="4"/>
    </row>
    <row r="40" spans="1:38" s="1" customFormat="1" ht="45" customHeight="1">
      <c r="A40" s="30"/>
      <c r="B40" s="30"/>
      <c r="C40" s="4"/>
      <c r="D40" s="5"/>
      <c r="E40" s="5"/>
      <c r="F40" s="5"/>
      <c r="G40" s="5"/>
      <c r="H40" s="5"/>
      <c r="I40" s="4"/>
      <c r="J40" s="4"/>
      <c r="K40" s="4"/>
      <c r="L40" s="4"/>
      <c r="M40" s="5"/>
      <c r="N40" s="5"/>
      <c r="O40" s="5"/>
      <c r="P40" s="5"/>
      <c r="Q40" s="5"/>
      <c r="R40" s="4"/>
      <c r="S40" s="4"/>
      <c r="T40" s="4"/>
      <c r="U40" s="5"/>
      <c r="V40" s="5"/>
      <c r="W40" s="5"/>
      <c r="X40" s="5"/>
      <c r="Y40" s="5"/>
      <c r="Z40" s="5"/>
      <c r="AA40" s="39"/>
      <c r="AB40" s="39"/>
      <c r="AC40" s="38" t="s">
        <v>58</v>
      </c>
      <c r="AD40" s="38" t="s">
        <v>57</v>
      </c>
      <c r="AE40" s="38" t="s">
        <v>54</v>
      </c>
      <c r="AF40" s="37">
        <v>185</v>
      </c>
      <c r="AG40" s="37">
        <v>185</v>
      </c>
      <c r="AH40" s="37">
        <v>185</v>
      </c>
      <c r="AI40" s="37">
        <v>185</v>
      </c>
      <c r="AJ40" s="37">
        <v>185</v>
      </c>
      <c r="AK40" s="4"/>
      <c r="AL40" s="4"/>
    </row>
    <row r="41" spans="1:38" s="1" customFormat="1" ht="45" customHeight="1">
      <c r="A41" s="30"/>
      <c r="B41" s="30"/>
      <c r="C41" s="4"/>
      <c r="D41" s="5"/>
      <c r="E41" s="5"/>
      <c r="F41" s="5"/>
      <c r="G41" s="5"/>
      <c r="H41" s="5"/>
      <c r="I41" s="4"/>
      <c r="J41" s="4"/>
      <c r="K41" s="4"/>
      <c r="L41" s="4"/>
      <c r="M41" s="5"/>
      <c r="N41" s="5"/>
      <c r="O41" s="5"/>
      <c r="P41" s="5"/>
      <c r="Q41" s="5"/>
      <c r="R41" s="4"/>
      <c r="S41" s="4"/>
      <c r="T41" s="4"/>
      <c r="U41" s="5"/>
      <c r="V41" s="5"/>
      <c r="W41" s="5"/>
      <c r="X41" s="5"/>
      <c r="Y41" s="5"/>
      <c r="Z41" s="5"/>
      <c r="AA41" s="39"/>
      <c r="AB41" s="39"/>
      <c r="AC41" s="38" t="s">
        <v>56</v>
      </c>
      <c r="AD41" s="38" t="s">
        <v>55</v>
      </c>
      <c r="AE41" s="38" t="s">
        <v>54</v>
      </c>
      <c r="AF41" s="37">
        <v>281</v>
      </c>
      <c r="AG41" s="37">
        <v>281</v>
      </c>
      <c r="AH41" s="37">
        <v>281</v>
      </c>
      <c r="AI41" s="37">
        <v>281</v>
      </c>
      <c r="AJ41" s="37">
        <v>281</v>
      </c>
      <c r="AK41" s="4"/>
      <c r="AL41" s="4"/>
    </row>
    <row r="42" spans="1:38" s="1" customFormat="1" ht="36">
      <c r="A42" s="30"/>
      <c r="B42" s="30"/>
      <c r="C42" s="4"/>
      <c r="D42" s="5"/>
      <c r="E42" s="5"/>
      <c r="F42" s="5"/>
      <c r="G42" s="5"/>
      <c r="H42" s="5"/>
      <c r="I42" s="4"/>
      <c r="J42" s="4"/>
      <c r="K42" s="4"/>
      <c r="L42" s="4"/>
      <c r="M42" s="5"/>
      <c r="N42" s="5"/>
      <c r="O42" s="5"/>
      <c r="P42" s="5"/>
      <c r="Q42" s="5"/>
      <c r="R42" s="4"/>
      <c r="S42" s="4"/>
      <c r="T42" s="4"/>
      <c r="U42" s="5"/>
      <c r="V42" s="5"/>
      <c r="W42" s="5"/>
      <c r="X42" s="5"/>
      <c r="Y42" s="5"/>
      <c r="Z42" s="5"/>
      <c r="AA42" s="39"/>
      <c r="AB42" s="39"/>
      <c r="AC42" s="38" t="s">
        <v>53</v>
      </c>
      <c r="AD42" s="38" t="s">
        <v>52</v>
      </c>
      <c r="AE42" s="38" t="s">
        <v>0</v>
      </c>
      <c r="AF42" s="37">
        <v>9</v>
      </c>
      <c r="AG42" s="37">
        <v>9</v>
      </c>
      <c r="AH42" s="37">
        <v>9</v>
      </c>
      <c r="AI42" s="37">
        <v>9</v>
      </c>
      <c r="AJ42" s="37">
        <v>9</v>
      </c>
      <c r="AK42" s="4"/>
      <c r="AL42" s="4"/>
    </row>
    <row r="43" spans="1:38" s="1" customFormat="1" ht="36.75" customHeight="1">
      <c r="A43" s="30"/>
      <c r="B43" s="30"/>
      <c r="C43" s="4"/>
      <c r="D43" s="5"/>
      <c r="E43" s="5"/>
      <c r="F43" s="5"/>
      <c r="G43" s="5"/>
      <c r="H43" s="5"/>
      <c r="I43" s="4"/>
      <c r="J43" s="4"/>
      <c r="K43" s="4"/>
      <c r="L43" s="4"/>
      <c r="M43" s="5"/>
      <c r="N43" s="5"/>
      <c r="O43" s="5"/>
      <c r="P43" s="5"/>
      <c r="Q43" s="5"/>
      <c r="R43" s="4"/>
      <c r="S43" s="4"/>
      <c r="T43" s="4"/>
      <c r="U43" s="5"/>
      <c r="V43" s="5"/>
      <c r="W43" s="5"/>
      <c r="X43" s="5"/>
      <c r="Y43" s="5"/>
      <c r="Z43" s="5"/>
      <c r="AA43" s="39"/>
      <c r="AB43" s="39"/>
      <c r="AC43" s="38" t="s">
        <v>51</v>
      </c>
      <c r="AD43" s="38" t="s">
        <v>50</v>
      </c>
      <c r="AE43" s="38" t="s">
        <v>0</v>
      </c>
      <c r="AF43" s="37">
        <v>9</v>
      </c>
      <c r="AG43" s="37">
        <v>9</v>
      </c>
      <c r="AH43" s="37">
        <v>9</v>
      </c>
      <c r="AI43" s="37">
        <v>9</v>
      </c>
      <c r="AJ43" s="37">
        <v>9</v>
      </c>
      <c r="AK43" s="4"/>
      <c r="AL43" s="4"/>
    </row>
    <row r="44" spans="1:38" s="1" customFormat="1" ht="36">
      <c r="A44" s="30"/>
      <c r="B44" s="30"/>
      <c r="C44" s="4"/>
      <c r="D44" s="5"/>
      <c r="E44" s="5"/>
      <c r="F44" s="5"/>
      <c r="G44" s="5"/>
      <c r="H44" s="5"/>
      <c r="I44" s="4"/>
      <c r="J44" s="4"/>
      <c r="K44" s="4"/>
      <c r="L44" s="4"/>
      <c r="M44" s="5"/>
      <c r="N44" s="5"/>
      <c r="O44" s="5"/>
      <c r="P44" s="5"/>
      <c r="Q44" s="5"/>
      <c r="R44" s="4"/>
      <c r="S44" s="4"/>
      <c r="T44" s="4"/>
      <c r="U44" s="5"/>
      <c r="V44" s="5"/>
      <c r="W44" s="5"/>
      <c r="X44" s="5"/>
      <c r="Y44" s="5"/>
      <c r="Z44" s="5"/>
      <c r="AA44" s="39"/>
      <c r="AB44" s="39"/>
      <c r="AC44" s="38" t="s">
        <v>49</v>
      </c>
      <c r="AD44" s="38" t="s">
        <v>48</v>
      </c>
      <c r="AE44" s="38" t="s">
        <v>47</v>
      </c>
      <c r="AF44" s="37" t="s">
        <v>46</v>
      </c>
      <c r="AG44" s="37" t="s">
        <v>46</v>
      </c>
      <c r="AH44" s="37" t="s">
        <v>46</v>
      </c>
      <c r="AI44" s="37" t="s">
        <v>46</v>
      </c>
      <c r="AJ44" s="37" t="s">
        <v>46</v>
      </c>
      <c r="AK44" s="4"/>
      <c r="AL44" s="4"/>
    </row>
    <row r="45" spans="1:38" s="1" customFormat="1" ht="36">
      <c r="A45" s="30"/>
      <c r="B45" s="30"/>
      <c r="C45" s="4"/>
      <c r="D45" s="5"/>
      <c r="E45" s="5"/>
      <c r="F45" s="5"/>
      <c r="G45" s="5"/>
      <c r="H45" s="5"/>
      <c r="I45" s="4"/>
      <c r="J45" s="4"/>
      <c r="K45" s="4"/>
      <c r="L45" s="4"/>
      <c r="M45" s="5"/>
      <c r="N45" s="5"/>
      <c r="O45" s="5"/>
      <c r="P45" s="5"/>
      <c r="Q45" s="5"/>
      <c r="R45" s="4"/>
      <c r="S45" s="4"/>
      <c r="T45" s="4"/>
      <c r="U45" s="5"/>
      <c r="V45" s="5"/>
      <c r="W45" s="5"/>
      <c r="X45" s="5"/>
      <c r="Y45" s="5"/>
      <c r="Z45" s="5"/>
      <c r="AA45" s="39"/>
      <c r="AB45" s="39"/>
      <c r="AC45" s="38" t="s">
        <v>45</v>
      </c>
      <c r="AD45" s="38" t="s">
        <v>44</v>
      </c>
      <c r="AE45" s="38" t="s">
        <v>43</v>
      </c>
      <c r="AF45" s="37">
        <v>4</v>
      </c>
      <c r="AG45" s="37">
        <v>4</v>
      </c>
      <c r="AH45" s="37">
        <v>4</v>
      </c>
      <c r="AI45" s="37">
        <v>4</v>
      </c>
      <c r="AJ45" s="37">
        <v>4</v>
      </c>
      <c r="AK45" s="4"/>
      <c r="AL45" s="4"/>
    </row>
    <row r="46" spans="1:38" s="1" customFormat="1" ht="33" customHeight="1">
      <c r="A46" s="30"/>
      <c r="B46" s="30"/>
      <c r="C46" s="4"/>
      <c r="D46" s="5"/>
      <c r="E46" s="5"/>
      <c r="F46" s="5"/>
      <c r="G46" s="5"/>
      <c r="H46" s="5"/>
      <c r="I46" s="4"/>
      <c r="J46" s="4"/>
      <c r="K46" s="4"/>
      <c r="L46" s="4"/>
      <c r="M46" s="5"/>
      <c r="N46" s="5"/>
      <c r="O46" s="5"/>
      <c r="P46" s="5"/>
      <c r="Q46" s="5"/>
      <c r="R46" s="4"/>
      <c r="S46" s="4"/>
      <c r="T46" s="4"/>
      <c r="U46" s="5"/>
      <c r="V46" s="5"/>
      <c r="W46" s="5"/>
      <c r="X46" s="5"/>
      <c r="Y46" s="5"/>
      <c r="Z46" s="5"/>
      <c r="AA46" s="39"/>
      <c r="AB46" s="39"/>
      <c r="AC46" s="38" t="s">
        <v>42</v>
      </c>
      <c r="AD46" s="38" t="s">
        <v>41</v>
      </c>
      <c r="AE46" s="38" t="s">
        <v>40</v>
      </c>
      <c r="AF46" s="37">
        <v>3</v>
      </c>
      <c r="AG46" s="37">
        <v>3</v>
      </c>
      <c r="AH46" s="37">
        <v>3</v>
      </c>
      <c r="AI46" s="37">
        <v>3</v>
      </c>
      <c r="AJ46" s="37">
        <v>3</v>
      </c>
      <c r="AK46" s="4"/>
      <c r="AL46" s="4"/>
    </row>
    <row r="47" spans="1:38" s="1" customFormat="1" ht="13.5" customHeight="1">
      <c r="A47" s="30"/>
      <c r="B47" s="30"/>
      <c r="C47" s="4"/>
      <c r="D47" s="5"/>
      <c r="E47" s="5"/>
      <c r="F47" s="5"/>
      <c r="G47" s="5"/>
      <c r="H47" s="5"/>
      <c r="I47" s="4"/>
      <c r="J47" s="4"/>
      <c r="K47" s="4"/>
      <c r="L47" s="4"/>
      <c r="M47" s="5"/>
      <c r="N47" s="5"/>
      <c r="O47" s="5"/>
      <c r="P47" s="5"/>
      <c r="Q47" s="5"/>
      <c r="R47" s="4"/>
      <c r="S47" s="4"/>
      <c r="T47" s="4"/>
      <c r="U47" s="5"/>
      <c r="V47" s="5"/>
      <c r="W47" s="5"/>
      <c r="X47" s="5"/>
      <c r="Y47" s="5"/>
      <c r="Z47" s="5"/>
      <c r="AA47" s="36"/>
      <c r="AB47" s="36"/>
      <c r="AC47" s="35"/>
      <c r="AD47" s="35"/>
      <c r="AE47" s="35"/>
      <c r="AF47" s="34"/>
      <c r="AG47" s="34"/>
      <c r="AH47" s="34"/>
      <c r="AI47" s="34"/>
      <c r="AJ47" s="34"/>
      <c r="AK47" s="4"/>
      <c r="AL47" s="4"/>
    </row>
    <row r="48" spans="1:38" s="1" customFormat="1" ht="13.5" customHeight="1">
      <c r="A48" s="30"/>
      <c r="B48" s="30"/>
      <c r="C48" s="4"/>
      <c r="D48" s="5"/>
      <c r="E48" s="5"/>
      <c r="F48" s="5"/>
      <c r="G48" s="5"/>
      <c r="H48" s="5"/>
      <c r="I48" s="4"/>
      <c r="J48" s="4"/>
      <c r="K48" s="4"/>
      <c r="L48" s="4"/>
      <c r="M48" s="5"/>
      <c r="N48" s="5"/>
      <c r="O48" s="5"/>
      <c r="P48" s="5"/>
      <c r="Q48" s="5"/>
      <c r="R48" s="4"/>
      <c r="S48" s="4"/>
      <c r="T48" s="4"/>
      <c r="U48" s="5"/>
      <c r="V48" s="5"/>
      <c r="W48" s="5"/>
      <c r="X48" s="5"/>
      <c r="Y48" s="5"/>
      <c r="Z48" s="5"/>
      <c r="AA48" s="33"/>
      <c r="AB48" s="33"/>
      <c r="AC48" s="32"/>
      <c r="AD48" s="32"/>
      <c r="AE48" s="32"/>
      <c r="AF48" s="31"/>
      <c r="AG48" s="31"/>
      <c r="AH48" s="31"/>
      <c r="AI48" s="31"/>
      <c r="AJ48" s="31"/>
      <c r="AK48" s="4"/>
      <c r="AL48" s="4"/>
    </row>
    <row r="49" spans="1:38" s="1" customFormat="1">
      <c r="A49" s="30"/>
      <c r="B49" s="30"/>
      <c r="C49" s="4"/>
      <c r="D49" s="5"/>
      <c r="E49" s="5"/>
      <c r="F49" s="5"/>
      <c r="G49" s="5"/>
      <c r="H49" s="5"/>
      <c r="I49" s="4"/>
      <c r="J49" s="4"/>
      <c r="K49" s="4"/>
      <c r="L49" s="4"/>
      <c r="M49" s="5"/>
      <c r="N49" s="5"/>
      <c r="O49" s="5"/>
      <c r="P49" s="5"/>
      <c r="Q49" s="5"/>
      <c r="R49" s="26" t="s">
        <v>32</v>
      </c>
      <c r="S49" s="25"/>
      <c r="T49" s="25"/>
      <c r="U49" s="24"/>
      <c r="V49" s="24"/>
      <c r="W49" s="24"/>
      <c r="X49" s="24"/>
      <c r="Y49" s="23"/>
      <c r="Z49" s="5"/>
      <c r="AA49" s="22" t="s">
        <v>31</v>
      </c>
      <c r="AB49" s="22"/>
      <c r="AC49" s="22"/>
      <c r="AD49" s="22"/>
      <c r="AE49" s="22"/>
      <c r="AF49" s="21"/>
      <c r="AG49" s="21"/>
      <c r="AH49" s="21"/>
      <c r="AI49" s="21"/>
      <c r="AJ49" s="21"/>
      <c r="AK49" s="4"/>
      <c r="AL49" s="4"/>
    </row>
    <row r="50" spans="1:38" s="1" customFormat="1">
      <c r="A50" s="30"/>
      <c r="B50" s="30"/>
      <c r="C50" s="4"/>
      <c r="D50" s="5"/>
      <c r="E50" s="5"/>
      <c r="F50" s="5"/>
      <c r="G50" s="5"/>
      <c r="H50" s="5"/>
      <c r="I50" s="4"/>
      <c r="J50" s="4"/>
      <c r="K50" s="4"/>
      <c r="L50" s="4"/>
      <c r="M50" s="5"/>
      <c r="N50" s="5"/>
      <c r="O50" s="5"/>
      <c r="P50" s="5"/>
      <c r="Q50" s="5"/>
      <c r="R50" s="650" t="s">
        <v>39</v>
      </c>
      <c r="S50" s="651"/>
      <c r="T50" s="651"/>
      <c r="U50" s="651"/>
      <c r="V50" s="651"/>
      <c r="W50" s="651"/>
      <c r="X50" s="651"/>
      <c r="Y50" s="652"/>
      <c r="Z50" s="5"/>
      <c r="AA50" s="20"/>
      <c r="AB50" s="20"/>
      <c r="AC50" s="20"/>
      <c r="AD50" s="20"/>
      <c r="AE50" s="20"/>
      <c r="AF50" s="19"/>
      <c r="AG50" s="19"/>
      <c r="AH50" s="19"/>
      <c r="AI50" s="19"/>
      <c r="AJ50" s="19"/>
      <c r="AK50" s="4"/>
      <c r="AL50" s="4"/>
    </row>
    <row r="51" spans="1:38" s="1" customFormat="1">
      <c r="A51" s="6"/>
      <c r="B51" s="6"/>
      <c r="C51" s="6"/>
      <c r="D51" s="5"/>
      <c r="E51" s="5"/>
      <c r="F51" s="5"/>
      <c r="G51" s="5"/>
      <c r="H51" s="5"/>
      <c r="I51" s="6"/>
      <c r="J51" s="6"/>
      <c r="K51" s="6"/>
      <c r="L51" s="6"/>
      <c r="M51" s="5"/>
      <c r="N51" s="5"/>
      <c r="O51" s="5"/>
      <c r="P51" s="5"/>
      <c r="Q51" s="5"/>
      <c r="R51" s="653" t="s">
        <v>29</v>
      </c>
      <c r="S51" s="654"/>
      <c r="T51" s="654"/>
      <c r="U51" s="654"/>
      <c r="V51" s="654"/>
      <c r="W51" s="654"/>
      <c r="X51" s="654"/>
      <c r="Y51" s="655"/>
      <c r="Z51" s="5"/>
      <c r="AA51" s="18"/>
      <c r="AB51" s="18"/>
      <c r="AC51" s="18"/>
      <c r="AD51" s="18"/>
      <c r="AE51" s="18"/>
      <c r="AF51" s="17"/>
      <c r="AG51" s="17"/>
      <c r="AH51" s="17"/>
      <c r="AI51" s="17"/>
      <c r="AJ51" s="17"/>
      <c r="AK51" s="4"/>
      <c r="AL51" s="4"/>
    </row>
    <row r="52" spans="1:38" s="1" customFormat="1">
      <c r="A52" s="6"/>
      <c r="B52" s="6"/>
      <c r="C52" s="6"/>
      <c r="D52" s="5"/>
      <c r="E52" s="5"/>
      <c r="F52" s="5"/>
      <c r="G52" s="5"/>
      <c r="H52" s="5"/>
      <c r="I52" s="6"/>
      <c r="J52" s="6"/>
      <c r="K52" s="6"/>
      <c r="L52" s="6"/>
      <c r="M52" s="5"/>
      <c r="N52" s="5"/>
      <c r="O52" s="5"/>
      <c r="P52" s="5"/>
      <c r="Q52" s="5"/>
      <c r="R52" s="16" t="s">
        <v>28</v>
      </c>
      <c r="S52" s="16" t="s">
        <v>27</v>
      </c>
      <c r="T52" s="15" t="s">
        <v>22</v>
      </c>
      <c r="U52" s="14" t="s">
        <v>21</v>
      </c>
      <c r="V52" s="14" t="s">
        <v>20</v>
      </c>
      <c r="W52" s="14" t="s">
        <v>19</v>
      </c>
      <c r="X52" s="14" t="s">
        <v>18</v>
      </c>
      <c r="Y52" s="14" t="s">
        <v>17</v>
      </c>
      <c r="Z52" s="5"/>
      <c r="AA52" s="13" t="s">
        <v>26</v>
      </c>
      <c r="AB52" s="13" t="s">
        <v>25</v>
      </c>
      <c r="AC52" s="13" t="s">
        <v>24</v>
      </c>
      <c r="AD52" s="13" t="s">
        <v>23</v>
      </c>
      <c r="AE52" s="12" t="s">
        <v>22</v>
      </c>
      <c r="AF52" s="11" t="s">
        <v>21</v>
      </c>
      <c r="AG52" s="11" t="s">
        <v>20</v>
      </c>
      <c r="AH52" s="11" t="s">
        <v>19</v>
      </c>
      <c r="AI52" s="11" t="s">
        <v>18</v>
      </c>
      <c r="AJ52" s="11" t="s">
        <v>17</v>
      </c>
      <c r="AK52" s="4"/>
      <c r="AL52" s="4"/>
    </row>
    <row r="53" spans="1:38" s="1" customFormat="1" ht="72">
      <c r="A53" s="6"/>
      <c r="B53" s="6"/>
      <c r="C53" s="6"/>
      <c r="D53" s="5"/>
      <c r="E53" s="5"/>
      <c r="F53" s="5"/>
      <c r="G53" s="5"/>
      <c r="H53" s="5"/>
      <c r="I53" s="6"/>
      <c r="J53" s="6"/>
      <c r="K53" s="6"/>
      <c r="L53" s="6"/>
      <c r="M53" s="5"/>
      <c r="N53" s="5"/>
      <c r="O53" s="5"/>
      <c r="P53" s="5"/>
      <c r="Q53" s="5"/>
      <c r="R53" s="10" t="s">
        <v>38</v>
      </c>
      <c r="S53" s="10" t="s">
        <v>37</v>
      </c>
      <c r="T53" s="9" t="s">
        <v>14</v>
      </c>
      <c r="U53" s="7">
        <v>100</v>
      </c>
      <c r="V53" s="7">
        <v>100</v>
      </c>
      <c r="W53" s="7">
        <v>100</v>
      </c>
      <c r="X53" s="7">
        <v>100</v>
      </c>
      <c r="Y53" s="7">
        <v>100</v>
      </c>
      <c r="Z53" s="5"/>
      <c r="AA53" s="8" t="s">
        <v>36</v>
      </c>
      <c r="AB53" s="8" t="s">
        <v>35</v>
      </c>
      <c r="AC53" s="8" t="s">
        <v>34</v>
      </c>
      <c r="AD53" s="8" t="s">
        <v>33</v>
      </c>
      <c r="AE53" s="8" t="s">
        <v>0</v>
      </c>
      <c r="AF53" s="7">
        <v>8</v>
      </c>
      <c r="AG53" s="7">
        <v>8</v>
      </c>
      <c r="AH53" s="7">
        <v>8</v>
      </c>
      <c r="AI53" s="7">
        <v>8</v>
      </c>
      <c r="AJ53" s="7">
        <v>8</v>
      </c>
      <c r="AK53" s="4"/>
      <c r="AL53" s="4"/>
    </row>
    <row r="54" spans="1:38" s="1" customFormat="1">
      <c r="A54" s="6"/>
      <c r="B54" s="6"/>
      <c r="C54" s="6"/>
      <c r="D54" s="5"/>
      <c r="E54" s="5"/>
      <c r="F54" s="5"/>
      <c r="G54" s="5"/>
      <c r="H54" s="5"/>
      <c r="I54" s="6"/>
      <c r="J54" s="6"/>
      <c r="K54" s="6"/>
      <c r="L54" s="6"/>
      <c r="M54" s="5"/>
      <c r="N54" s="5"/>
      <c r="O54" s="5"/>
      <c r="P54" s="5"/>
      <c r="Q54" s="5"/>
      <c r="R54" s="6"/>
      <c r="S54" s="6"/>
      <c r="T54" s="6"/>
      <c r="U54" s="5"/>
      <c r="V54" s="5"/>
      <c r="W54" s="5"/>
      <c r="X54" s="5"/>
      <c r="Y54" s="5"/>
      <c r="Z54" s="5"/>
      <c r="AA54" s="29"/>
      <c r="AB54" s="29"/>
      <c r="AC54" s="29"/>
      <c r="AD54" s="29"/>
      <c r="AE54" s="29"/>
      <c r="AF54" s="24"/>
      <c r="AG54" s="24"/>
      <c r="AH54" s="24"/>
      <c r="AI54" s="24"/>
      <c r="AJ54" s="24"/>
      <c r="AK54" s="4"/>
      <c r="AL54" s="4"/>
    </row>
    <row r="55" spans="1:38" s="1" customFormat="1">
      <c r="A55" s="6"/>
      <c r="B55" s="6"/>
      <c r="C55" s="6"/>
      <c r="D55" s="5"/>
      <c r="E55" s="5"/>
      <c r="F55" s="5"/>
      <c r="G55" s="5"/>
      <c r="H55" s="5"/>
      <c r="I55" s="6"/>
      <c r="J55" s="6"/>
      <c r="K55" s="6"/>
      <c r="L55" s="6"/>
      <c r="M55" s="5"/>
      <c r="N55" s="5"/>
      <c r="O55" s="5"/>
      <c r="P55" s="5"/>
      <c r="Q55" s="5"/>
      <c r="R55" s="6"/>
      <c r="S55" s="6"/>
      <c r="T55" s="6"/>
      <c r="U55" s="5"/>
      <c r="V55" s="5"/>
      <c r="W55" s="5"/>
      <c r="X55" s="5"/>
      <c r="Y55" s="5"/>
      <c r="Z55" s="5"/>
      <c r="AA55" s="28"/>
      <c r="AB55" s="28"/>
      <c r="AC55" s="28"/>
      <c r="AD55" s="28"/>
      <c r="AE55" s="28"/>
      <c r="AF55" s="27"/>
      <c r="AG55" s="27"/>
      <c r="AH55" s="27"/>
      <c r="AI55" s="27"/>
      <c r="AJ55" s="27"/>
      <c r="AK55" s="4"/>
      <c r="AL55" s="4"/>
    </row>
    <row r="56" spans="1:38" s="1" customFormat="1">
      <c r="A56" s="6"/>
      <c r="B56" s="6"/>
      <c r="C56" s="6"/>
      <c r="D56" s="5"/>
      <c r="E56" s="5"/>
      <c r="F56" s="5"/>
      <c r="G56" s="5"/>
      <c r="H56" s="5"/>
      <c r="I56" s="6"/>
      <c r="J56" s="6"/>
      <c r="K56" s="6"/>
      <c r="L56" s="6"/>
      <c r="M56" s="5"/>
      <c r="N56" s="5"/>
      <c r="O56" s="5"/>
      <c r="P56" s="5"/>
      <c r="Q56" s="5"/>
      <c r="R56" s="26" t="s">
        <v>32</v>
      </c>
      <c r="S56" s="25"/>
      <c r="T56" s="25"/>
      <c r="U56" s="24"/>
      <c r="V56" s="24"/>
      <c r="W56" s="24"/>
      <c r="X56" s="24"/>
      <c r="Y56" s="23"/>
      <c r="Z56" s="5"/>
      <c r="AA56" s="22" t="s">
        <v>31</v>
      </c>
      <c r="AB56" s="22"/>
      <c r="AC56" s="22"/>
      <c r="AD56" s="22"/>
      <c r="AE56" s="22"/>
      <c r="AF56" s="21"/>
      <c r="AG56" s="21"/>
      <c r="AH56" s="21"/>
      <c r="AI56" s="21"/>
      <c r="AJ56" s="21"/>
      <c r="AK56" s="4"/>
      <c r="AL56" s="4"/>
    </row>
    <row r="57" spans="1:38" s="1" customFormat="1">
      <c r="A57" s="6"/>
      <c r="B57" s="6"/>
      <c r="C57" s="6"/>
      <c r="D57" s="5"/>
      <c r="E57" s="5"/>
      <c r="F57" s="5"/>
      <c r="G57" s="5"/>
      <c r="H57" s="5"/>
      <c r="I57" s="6"/>
      <c r="J57" s="6"/>
      <c r="K57" s="6"/>
      <c r="L57" s="6"/>
      <c r="M57" s="5"/>
      <c r="N57" s="5"/>
      <c r="O57" s="5"/>
      <c r="P57" s="5"/>
      <c r="Q57" s="5"/>
      <c r="R57" s="650" t="s">
        <v>30</v>
      </c>
      <c r="S57" s="651"/>
      <c r="T57" s="651"/>
      <c r="U57" s="651"/>
      <c r="V57" s="651"/>
      <c r="W57" s="651"/>
      <c r="X57" s="651"/>
      <c r="Y57" s="652"/>
      <c r="Z57" s="5"/>
      <c r="AA57" s="20"/>
      <c r="AB57" s="20"/>
      <c r="AC57" s="20"/>
      <c r="AD57" s="20"/>
      <c r="AE57" s="20"/>
      <c r="AF57" s="19"/>
      <c r="AG57" s="19"/>
      <c r="AH57" s="19"/>
      <c r="AI57" s="19"/>
      <c r="AJ57" s="19"/>
      <c r="AK57" s="4"/>
      <c r="AL57" s="4"/>
    </row>
    <row r="58" spans="1:38" s="1" customFormat="1">
      <c r="A58" s="6"/>
      <c r="B58" s="6"/>
      <c r="C58" s="6"/>
      <c r="D58" s="5"/>
      <c r="E58" s="5"/>
      <c r="F58" s="5"/>
      <c r="G58" s="5"/>
      <c r="H58" s="5"/>
      <c r="I58" s="6"/>
      <c r="J58" s="6"/>
      <c r="K58" s="6"/>
      <c r="L58" s="6"/>
      <c r="M58" s="5"/>
      <c r="N58" s="5"/>
      <c r="O58" s="5"/>
      <c r="P58" s="5"/>
      <c r="Q58" s="5"/>
      <c r="R58" s="653" t="s">
        <v>29</v>
      </c>
      <c r="S58" s="654"/>
      <c r="T58" s="654"/>
      <c r="U58" s="654"/>
      <c r="V58" s="654"/>
      <c r="W58" s="654"/>
      <c r="X58" s="654"/>
      <c r="Y58" s="655"/>
      <c r="Z58" s="5"/>
      <c r="AA58" s="18"/>
      <c r="AB58" s="18"/>
      <c r="AC58" s="18"/>
      <c r="AD58" s="18"/>
      <c r="AE58" s="18"/>
      <c r="AF58" s="17"/>
      <c r="AG58" s="17"/>
      <c r="AH58" s="17"/>
      <c r="AI58" s="17"/>
      <c r="AJ58" s="17"/>
      <c r="AK58" s="4"/>
      <c r="AL58" s="4"/>
    </row>
    <row r="59" spans="1:38" s="1" customFormat="1">
      <c r="A59" s="6"/>
      <c r="B59" s="6"/>
      <c r="C59" s="6"/>
      <c r="D59" s="5"/>
      <c r="E59" s="5"/>
      <c r="F59" s="5"/>
      <c r="G59" s="5"/>
      <c r="H59" s="5"/>
      <c r="I59" s="6"/>
      <c r="J59" s="6"/>
      <c r="K59" s="6"/>
      <c r="L59" s="6"/>
      <c r="M59" s="5"/>
      <c r="N59" s="5"/>
      <c r="O59" s="5"/>
      <c r="P59" s="5"/>
      <c r="Q59" s="5"/>
      <c r="R59" s="16" t="s">
        <v>28</v>
      </c>
      <c r="S59" s="16" t="s">
        <v>27</v>
      </c>
      <c r="T59" s="15" t="s">
        <v>22</v>
      </c>
      <c r="U59" s="14" t="s">
        <v>21</v>
      </c>
      <c r="V59" s="14" t="s">
        <v>20</v>
      </c>
      <c r="W59" s="14" t="s">
        <v>19</v>
      </c>
      <c r="X59" s="14" t="s">
        <v>18</v>
      </c>
      <c r="Y59" s="14" t="s">
        <v>17</v>
      </c>
      <c r="Z59" s="5"/>
      <c r="AA59" s="13" t="s">
        <v>26</v>
      </c>
      <c r="AB59" s="13" t="s">
        <v>25</v>
      </c>
      <c r="AC59" s="13" t="s">
        <v>24</v>
      </c>
      <c r="AD59" s="13" t="s">
        <v>23</v>
      </c>
      <c r="AE59" s="12" t="s">
        <v>22</v>
      </c>
      <c r="AF59" s="11" t="s">
        <v>21</v>
      </c>
      <c r="AG59" s="11" t="s">
        <v>20</v>
      </c>
      <c r="AH59" s="11" t="s">
        <v>19</v>
      </c>
      <c r="AI59" s="11" t="s">
        <v>18</v>
      </c>
      <c r="AJ59" s="11" t="s">
        <v>17</v>
      </c>
      <c r="AK59" s="4"/>
      <c r="AL59" s="4"/>
    </row>
    <row r="60" spans="1:38" s="1" customFormat="1" ht="48">
      <c r="A60" s="6"/>
      <c r="B60" s="6"/>
      <c r="C60" s="6"/>
      <c r="D60" s="5"/>
      <c r="E60" s="5"/>
      <c r="F60" s="5"/>
      <c r="G60" s="5"/>
      <c r="H60" s="5"/>
      <c r="I60" s="6"/>
      <c r="J60" s="6"/>
      <c r="K60" s="6"/>
      <c r="L60" s="6"/>
      <c r="M60" s="5"/>
      <c r="N60" s="5"/>
      <c r="O60" s="5"/>
      <c r="P60" s="5"/>
      <c r="Q60" s="5"/>
      <c r="R60" s="10" t="s">
        <v>16</v>
      </c>
      <c r="S60" s="10" t="s">
        <v>15</v>
      </c>
      <c r="T60" s="9" t="s">
        <v>14</v>
      </c>
      <c r="U60" s="7">
        <v>100</v>
      </c>
      <c r="V60" s="7">
        <v>100</v>
      </c>
      <c r="W60" s="7">
        <v>100</v>
      </c>
      <c r="X60" s="7">
        <v>100</v>
      </c>
      <c r="Y60" s="7">
        <v>100</v>
      </c>
      <c r="Z60" s="5"/>
      <c r="AA60" s="8" t="s">
        <v>13</v>
      </c>
      <c r="AB60" s="8"/>
      <c r="AC60" s="8" t="s">
        <v>12</v>
      </c>
      <c r="AD60" s="8" t="s">
        <v>11</v>
      </c>
      <c r="AE60" s="8"/>
      <c r="AF60" s="7"/>
      <c r="AG60" s="7"/>
      <c r="AH60" s="7"/>
      <c r="AI60" s="7"/>
      <c r="AJ60" s="7"/>
      <c r="AK60" s="4"/>
      <c r="AL60" s="4"/>
    </row>
    <row r="61" spans="1:38" s="1" customFormat="1" ht="84">
      <c r="A61" s="6"/>
      <c r="B61" s="6"/>
      <c r="C61" s="6"/>
      <c r="D61" s="5"/>
      <c r="E61" s="5"/>
      <c r="F61" s="5"/>
      <c r="G61" s="5"/>
      <c r="H61" s="5"/>
      <c r="I61" s="6"/>
      <c r="J61" s="6"/>
      <c r="K61" s="6"/>
      <c r="L61" s="6"/>
      <c r="M61" s="5"/>
      <c r="N61" s="5"/>
      <c r="O61" s="5"/>
      <c r="P61" s="5"/>
      <c r="Q61" s="5"/>
      <c r="R61" s="6"/>
      <c r="S61" s="6"/>
      <c r="T61" s="6"/>
      <c r="U61" s="5"/>
      <c r="V61" s="5"/>
      <c r="W61" s="5"/>
      <c r="X61" s="5"/>
      <c r="Y61" s="5"/>
      <c r="Z61" s="5"/>
      <c r="AA61" s="8"/>
      <c r="AB61" s="8" t="s">
        <v>10</v>
      </c>
      <c r="AC61" s="8" t="s">
        <v>9</v>
      </c>
      <c r="AD61" s="8" t="s">
        <v>8</v>
      </c>
      <c r="AE61" s="8" t="s">
        <v>0</v>
      </c>
      <c r="AF61" s="7">
        <v>1</v>
      </c>
      <c r="AG61" s="7">
        <v>1</v>
      </c>
      <c r="AH61" s="7">
        <v>1</v>
      </c>
      <c r="AI61" s="7">
        <v>1</v>
      </c>
      <c r="AJ61" s="7">
        <v>1</v>
      </c>
      <c r="AK61" s="4"/>
      <c r="AL61" s="4"/>
    </row>
    <row r="62" spans="1:38" s="1" customFormat="1" ht="30.75" customHeight="1">
      <c r="A62" s="6"/>
      <c r="B62" s="6"/>
      <c r="C62" s="6"/>
      <c r="D62" s="5"/>
      <c r="E62" s="5"/>
      <c r="F62" s="5"/>
      <c r="G62" s="5"/>
      <c r="H62" s="5"/>
      <c r="I62" s="6"/>
      <c r="J62" s="6"/>
      <c r="K62" s="6"/>
      <c r="L62" s="6"/>
      <c r="M62" s="5"/>
      <c r="N62" s="5"/>
      <c r="O62" s="5"/>
      <c r="P62" s="5"/>
      <c r="Q62" s="5"/>
      <c r="R62" s="6"/>
      <c r="S62" s="6"/>
      <c r="T62" s="6"/>
      <c r="U62" s="5"/>
      <c r="V62" s="5"/>
      <c r="W62" s="5"/>
      <c r="X62" s="5"/>
      <c r="Y62" s="5"/>
      <c r="Z62" s="5"/>
      <c r="AA62" s="8"/>
      <c r="AB62" s="8"/>
      <c r="AC62" s="8" t="s">
        <v>7</v>
      </c>
      <c r="AD62" s="8" t="s">
        <v>6</v>
      </c>
      <c r="AE62" s="8" t="s">
        <v>0</v>
      </c>
      <c r="AF62" s="7">
        <v>1</v>
      </c>
      <c r="AG62" s="7">
        <v>1</v>
      </c>
      <c r="AH62" s="7">
        <v>1</v>
      </c>
      <c r="AI62" s="7">
        <v>1</v>
      </c>
      <c r="AJ62" s="7">
        <v>1</v>
      </c>
      <c r="AK62" s="4"/>
      <c r="AL62" s="4"/>
    </row>
    <row r="63" spans="1:38" s="1" customFormat="1" ht="13.5" customHeight="1">
      <c r="A63" s="6"/>
      <c r="B63" s="6"/>
      <c r="C63" s="6"/>
      <c r="D63" s="5"/>
      <c r="E63" s="5"/>
      <c r="F63" s="5"/>
      <c r="G63" s="5"/>
      <c r="H63" s="5"/>
      <c r="I63" s="6"/>
      <c r="J63" s="6"/>
      <c r="K63" s="6"/>
      <c r="L63" s="6"/>
      <c r="M63" s="5"/>
      <c r="N63" s="5"/>
      <c r="O63" s="5"/>
      <c r="P63" s="5"/>
      <c r="Q63" s="5"/>
      <c r="R63" s="6"/>
      <c r="S63" s="6"/>
      <c r="T63" s="6"/>
      <c r="U63" s="5"/>
      <c r="V63" s="5"/>
      <c r="W63" s="5"/>
      <c r="X63" s="5"/>
      <c r="Y63" s="5"/>
      <c r="Z63" s="5"/>
      <c r="AA63" s="8"/>
      <c r="AB63" s="8"/>
      <c r="AC63" s="8"/>
      <c r="AD63" s="8"/>
      <c r="AE63" s="8"/>
      <c r="AF63" s="7"/>
      <c r="AG63" s="7"/>
      <c r="AH63" s="7"/>
      <c r="AI63" s="7"/>
      <c r="AJ63" s="7"/>
      <c r="AK63" s="4"/>
      <c r="AL63" s="4"/>
    </row>
    <row r="64" spans="1:38" s="1" customFormat="1" ht="60">
      <c r="A64" s="6"/>
      <c r="B64" s="6"/>
      <c r="C64" s="6"/>
      <c r="D64" s="5"/>
      <c r="E64" s="5"/>
      <c r="F64" s="5"/>
      <c r="G64" s="5"/>
      <c r="H64" s="5"/>
      <c r="I64" s="6"/>
      <c r="J64" s="6"/>
      <c r="K64" s="6"/>
      <c r="L64" s="6"/>
      <c r="M64" s="5"/>
      <c r="N64" s="5"/>
      <c r="O64" s="5"/>
      <c r="P64" s="5"/>
      <c r="Q64" s="5"/>
      <c r="R64" s="6"/>
      <c r="S64" s="6"/>
      <c r="T64" s="6"/>
      <c r="U64" s="5"/>
      <c r="V64" s="5"/>
      <c r="W64" s="5"/>
      <c r="X64" s="5"/>
      <c r="Y64" s="5"/>
      <c r="Z64" s="5"/>
      <c r="AA64" s="8"/>
      <c r="AB64" s="8" t="s">
        <v>5</v>
      </c>
      <c r="AC64" s="8" t="s">
        <v>4</v>
      </c>
      <c r="AD64" s="8" t="s">
        <v>3</v>
      </c>
      <c r="AE64" s="8" t="s">
        <v>0</v>
      </c>
      <c r="AF64" s="7">
        <v>1</v>
      </c>
      <c r="AG64" s="7">
        <v>1</v>
      </c>
      <c r="AH64" s="7">
        <v>1</v>
      </c>
      <c r="AI64" s="7">
        <v>1</v>
      </c>
      <c r="AJ64" s="7">
        <v>1</v>
      </c>
      <c r="AK64" s="4"/>
      <c r="AL64" s="4"/>
    </row>
    <row r="65" spans="1:38" s="1" customFormat="1" ht="36" customHeight="1">
      <c r="A65" s="6"/>
      <c r="B65" s="6"/>
      <c r="C65" s="6"/>
      <c r="D65" s="5"/>
      <c r="E65" s="5"/>
      <c r="F65" s="5"/>
      <c r="G65" s="5"/>
      <c r="H65" s="5"/>
      <c r="I65" s="6"/>
      <c r="J65" s="6"/>
      <c r="K65" s="6"/>
      <c r="L65" s="6"/>
      <c r="M65" s="5"/>
      <c r="N65" s="5"/>
      <c r="O65" s="5"/>
      <c r="P65" s="5"/>
      <c r="Q65" s="5"/>
      <c r="R65" s="6"/>
      <c r="S65" s="6"/>
      <c r="T65" s="6"/>
      <c r="U65" s="5"/>
      <c r="V65" s="5"/>
      <c r="W65" s="5"/>
      <c r="X65" s="5"/>
      <c r="Y65" s="5"/>
      <c r="Z65" s="5"/>
      <c r="AA65" s="8"/>
      <c r="AB65" s="8"/>
      <c r="AC65" s="8" t="s">
        <v>2</v>
      </c>
      <c r="AD65" s="8" t="s">
        <v>1</v>
      </c>
      <c r="AE65" s="8" t="s">
        <v>0</v>
      </c>
      <c r="AF65" s="7">
        <v>2</v>
      </c>
      <c r="AG65" s="7">
        <v>2</v>
      </c>
      <c r="AH65" s="7">
        <v>2</v>
      </c>
      <c r="AI65" s="7">
        <v>2</v>
      </c>
      <c r="AJ65" s="7">
        <v>2</v>
      </c>
      <c r="AK65" s="4"/>
      <c r="AL65" s="4"/>
    </row>
    <row r="66" spans="1:38" s="1" customFormat="1">
      <c r="A66" s="6"/>
      <c r="B66" s="6"/>
      <c r="C66" s="6"/>
      <c r="D66" s="5"/>
      <c r="E66" s="5"/>
      <c r="F66" s="5"/>
      <c r="G66" s="5"/>
      <c r="H66" s="5"/>
      <c r="I66" s="6"/>
      <c r="J66" s="6"/>
      <c r="K66" s="6"/>
      <c r="L66" s="6"/>
      <c r="M66" s="5"/>
      <c r="N66" s="5"/>
      <c r="O66" s="5"/>
      <c r="P66" s="5"/>
      <c r="Q66" s="5"/>
      <c r="R66" s="6"/>
      <c r="S66" s="6"/>
      <c r="T66" s="6"/>
      <c r="U66" s="5"/>
      <c r="V66" s="5"/>
      <c r="W66" s="5"/>
      <c r="X66" s="5"/>
      <c r="Y66" s="5"/>
      <c r="Z66" s="5"/>
      <c r="AA66" s="6"/>
      <c r="AB66" s="6"/>
      <c r="AC66" s="6"/>
      <c r="AD66" s="6"/>
      <c r="AE66" s="6"/>
      <c r="AF66" s="5"/>
      <c r="AG66" s="5"/>
      <c r="AH66" s="5"/>
      <c r="AI66" s="5"/>
      <c r="AJ66" s="5"/>
      <c r="AK66" s="4"/>
      <c r="AL66" s="4"/>
    </row>
    <row r="67" spans="1:38" s="1" customFormat="1">
      <c r="A67" s="6"/>
      <c r="B67" s="6"/>
      <c r="C67" s="6"/>
      <c r="D67" s="5"/>
      <c r="E67" s="5"/>
      <c r="F67" s="5"/>
      <c r="G67" s="5"/>
      <c r="H67" s="5"/>
      <c r="I67" s="6"/>
      <c r="J67" s="6"/>
      <c r="K67" s="6"/>
      <c r="L67" s="6"/>
      <c r="M67" s="5"/>
      <c r="N67" s="5"/>
      <c r="O67" s="5"/>
      <c r="P67" s="5"/>
      <c r="Q67" s="5"/>
      <c r="R67" s="6"/>
      <c r="S67" s="6"/>
      <c r="T67" s="6"/>
      <c r="U67" s="5"/>
      <c r="V67" s="5"/>
      <c r="W67" s="5"/>
      <c r="X67" s="5"/>
      <c r="Y67" s="5"/>
      <c r="Z67" s="5"/>
      <c r="AA67" s="6"/>
      <c r="AB67" s="6"/>
      <c r="AC67" s="6"/>
      <c r="AD67" s="6"/>
      <c r="AE67" s="6"/>
      <c r="AF67" s="5"/>
      <c r="AG67" s="5"/>
      <c r="AH67" s="5"/>
      <c r="AI67" s="5"/>
      <c r="AJ67" s="5"/>
      <c r="AK67" s="4"/>
      <c r="AL67" s="4"/>
    </row>
    <row r="68" spans="1:38" s="1" customFormat="1">
      <c r="A68" s="6"/>
      <c r="B68" s="6"/>
      <c r="C68" s="6"/>
      <c r="D68" s="5"/>
      <c r="E68" s="5"/>
      <c r="F68" s="5"/>
      <c r="G68" s="5"/>
      <c r="H68" s="5"/>
      <c r="I68" s="6"/>
      <c r="J68" s="6"/>
      <c r="K68" s="6"/>
      <c r="L68" s="6"/>
      <c r="M68" s="5"/>
      <c r="N68" s="5"/>
      <c r="O68" s="5"/>
      <c r="P68" s="5"/>
      <c r="Q68" s="5"/>
      <c r="R68" s="6"/>
      <c r="S68" s="6"/>
      <c r="T68" s="6"/>
      <c r="U68" s="5"/>
      <c r="V68" s="5"/>
      <c r="W68" s="5"/>
      <c r="X68" s="5"/>
      <c r="Y68" s="5"/>
      <c r="Z68" s="5"/>
      <c r="AA68" s="6"/>
      <c r="AB68" s="6"/>
      <c r="AC68" s="6"/>
      <c r="AD68" s="6"/>
      <c r="AE68" s="6"/>
      <c r="AF68" s="5"/>
      <c r="AG68" s="5"/>
      <c r="AH68" s="5"/>
      <c r="AI68" s="5"/>
      <c r="AJ68" s="5"/>
      <c r="AK68" s="4"/>
      <c r="AL68" s="4"/>
    </row>
    <row r="69" spans="1:38" s="1" customFormat="1">
      <c r="A69" s="6"/>
      <c r="B69" s="6"/>
      <c r="C69" s="6"/>
      <c r="D69" s="5"/>
      <c r="E69" s="5"/>
      <c r="F69" s="5"/>
      <c r="G69" s="5"/>
      <c r="H69" s="5"/>
      <c r="I69" s="6"/>
      <c r="J69" s="6"/>
      <c r="K69" s="6"/>
      <c r="L69" s="6"/>
      <c r="M69" s="5"/>
      <c r="N69" s="5"/>
      <c r="O69" s="5"/>
      <c r="P69" s="5"/>
      <c r="Q69" s="5"/>
      <c r="R69" s="6"/>
      <c r="S69" s="6"/>
      <c r="T69" s="6"/>
      <c r="U69" s="5"/>
      <c r="V69" s="5"/>
      <c r="W69" s="5"/>
      <c r="X69" s="5"/>
      <c r="Y69" s="5"/>
      <c r="Z69" s="5"/>
      <c r="AA69" s="6"/>
      <c r="AB69" s="6"/>
      <c r="AC69" s="6"/>
      <c r="AD69" s="6"/>
      <c r="AE69" s="6"/>
      <c r="AF69" s="5"/>
      <c r="AG69" s="5"/>
      <c r="AH69" s="5"/>
      <c r="AI69" s="5"/>
      <c r="AJ69" s="5"/>
      <c r="AK69" s="4"/>
      <c r="AL69" s="4"/>
    </row>
    <row r="70" spans="1:38" s="1" customFormat="1">
      <c r="A70" s="6"/>
      <c r="B70" s="6"/>
      <c r="C70" s="6"/>
      <c r="D70" s="5"/>
      <c r="E70" s="5"/>
      <c r="F70" s="5"/>
      <c r="G70" s="5"/>
      <c r="H70" s="5"/>
      <c r="I70" s="6"/>
      <c r="J70" s="6"/>
      <c r="K70" s="6"/>
      <c r="L70" s="6"/>
      <c r="M70" s="5"/>
      <c r="N70" s="5"/>
      <c r="O70" s="5"/>
      <c r="P70" s="5"/>
      <c r="Q70" s="5"/>
      <c r="R70" s="6"/>
      <c r="S70" s="6"/>
      <c r="T70" s="6"/>
      <c r="U70" s="5"/>
      <c r="V70" s="5"/>
      <c r="W70" s="5"/>
      <c r="X70" s="5"/>
      <c r="Y70" s="5"/>
      <c r="Z70" s="5"/>
      <c r="AA70" s="6"/>
      <c r="AB70" s="6"/>
      <c r="AC70" s="6"/>
      <c r="AD70" s="6"/>
      <c r="AE70" s="6"/>
      <c r="AF70" s="5"/>
      <c r="AG70" s="5"/>
      <c r="AH70" s="5"/>
      <c r="AI70" s="5"/>
      <c r="AJ70" s="5"/>
      <c r="AK70" s="4"/>
      <c r="AL70" s="4"/>
    </row>
    <row r="71" spans="1:38" s="1" customFormat="1">
      <c r="A71" s="6"/>
      <c r="B71" s="6"/>
      <c r="C71" s="6"/>
      <c r="D71" s="5"/>
      <c r="E71" s="5"/>
      <c r="F71" s="5"/>
      <c r="G71" s="5"/>
      <c r="H71" s="5"/>
      <c r="I71" s="6"/>
      <c r="J71" s="6"/>
      <c r="K71" s="6"/>
      <c r="L71" s="6"/>
      <c r="M71" s="5"/>
      <c r="N71" s="5"/>
      <c r="O71" s="5"/>
      <c r="P71" s="5"/>
      <c r="Q71" s="5"/>
      <c r="R71" s="6"/>
      <c r="S71" s="6"/>
      <c r="T71" s="6"/>
      <c r="U71" s="5"/>
      <c r="V71" s="5"/>
      <c r="W71" s="5"/>
      <c r="X71" s="5"/>
      <c r="Y71" s="5"/>
      <c r="Z71" s="5"/>
      <c r="AA71" s="6"/>
      <c r="AB71" s="6"/>
      <c r="AC71" s="6"/>
      <c r="AD71" s="6"/>
      <c r="AE71" s="6"/>
      <c r="AF71" s="5"/>
      <c r="AG71" s="5"/>
      <c r="AH71" s="5"/>
      <c r="AI71" s="5"/>
      <c r="AJ71" s="5"/>
      <c r="AK71" s="4"/>
      <c r="AL71" s="4"/>
    </row>
    <row r="72" spans="1:38" s="1" customFormat="1">
      <c r="A72" s="6"/>
      <c r="B72" s="6"/>
      <c r="C72" s="6"/>
      <c r="D72" s="5"/>
      <c r="E72" s="5"/>
      <c r="F72" s="5"/>
      <c r="G72" s="5"/>
      <c r="H72" s="5"/>
      <c r="I72" s="6"/>
      <c r="J72" s="6"/>
      <c r="K72" s="6"/>
      <c r="L72" s="6"/>
      <c r="M72" s="5"/>
      <c r="N72" s="5"/>
      <c r="O72" s="5"/>
      <c r="P72" s="5"/>
      <c r="Q72" s="5"/>
      <c r="R72" s="6"/>
      <c r="S72" s="6"/>
      <c r="T72" s="6"/>
      <c r="U72" s="5"/>
      <c r="V72" s="5"/>
      <c r="W72" s="5"/>
      <c r="X72" s="5"/>
      <c r="Y72" s="5"/>
      <c r="Z72" s="5"/>
      <c r="AA72" s="6"/>
      <c r="AB72" s="6"/>
      <c r="AC72" s="6"/>
      <c r="AD72" s="6"/>
      <c r="AE72" s="6"/>
      <c r="AF72" s="5"/>
      <c r="AG72" s="5"/>
      <c r="AH72" s="5"/>
      <c r="AI72" s="5"/>
      <c r="AJ72" s="5"/>
      <c r="AK72" s="4"/>
      <c r="AL72" s="4"/>
    </row>
  </sheetData>
  <mergeCells count="11">
    <mergeCell ref="A10:G10"/>
    <mergeCell ref="I10:P10"/>
    <mergeCell ref="R10:Y10"/>
    <mergeCell ref="R11:Y11"/>
    <mergeCell ref="R27:Y27"/>
    <mergeCell ref="I27:P27"/>
    <mergeCell ref="R50:Y50"/>
    <mergeCell ref="R51:Y51"/>
    <mergeCell ref="R57:Y57"/>
    <mergeCell ref="R58:Y58"/>
    <mergeCell ref="R28:Y28"/>
  </mergeCells>
  <pageMargins left="0.19685039370078741" right="0.19685039370078741" top="0.39370078740157483" bottom="0.39370078740157483" header="0" footer="0.31496062992125984"/>
  <pageSetup paperSize="14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Tabel renstra 2.3</vt:lpstr>
      <vt:lpstr>renstra tabel 4.1</vt:lpstr>
      <vt:lpstr>tabel renstra 4.2</vt:lpstr>
      <vt:lpstr>TABEL RENSTRA 6.1-BARU dipake</vt:lpstr>
      <vt:lpstr>indikator prog kegiatan n sub</vt:lpstr>
      <vt:lpstr>CASCADING</vt:lpstr>
      <vt:lpstr>'indikator prog kegiatan n sub'!Print_Titles</vt:lpstr>
      <vt:lpstr>'Tabel renstra 2.3'!Print_Titles</vt:lpstr>
      <vt:lpstr>'tabel renstra 4.2'!Print_Titles</vt:lpstr>
      <vt:lpstr>'TABEL RENSTRA 6.1-BARU dipake'!Print_Titles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2021-03-24T10:40:00Z</dcterms:created>
  <dcterms:modified xsi:type="dcterms:W3CDTF">2021-04-22T04:17:09Z</dcterms:modified>
</cp:coreProperties>
</file>